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15135" windowHeight="7950" activeTab="5"/>
  </bookViews>
  <sheets>
    <sheet name="Διάρκεια εγγραφής πιν.10" sheetId="7" r:id="rId1"/>
    <sheet name="Διάρκεια εγγραφής πιν.11" sheetId="8" r:id="rId2"/>
    <sheet name="οικονομική πιν.12" sheetId="1" r:id="rId3"/>
    <sheet name="οικονομική πιν.13" sheetId="9" r:id="rId4"/>
    <sheet name="πιν.14" sheetId="10" r:id="rId5"/>
    <sheet name="πιν.15" sheetId="11" r:id="rId6"/>
  </sheets>
  <definedNames>
    <definedName name="_xlnm.Print_Area" localSheetId="0">'Διάρκεια εγγραφής πιν.10'!$A$5:$V$23</definedName>
    <definedName name="_xlnm.Print_Area" localSheetId="1">'Διάρκεια εγγραφής πιν.11'!$A$2:$AA$21</definedName>
    <definedName name="_xlnm.Print_Area" localSheetId="2">'οικονομική πιν.12'!$A$1:$AB$22</definedName>
    <definedName name="_xlnm.Print_Area" localSheetId="3">'οικονομική πιν.13'!$A$1:$AA$21</definedName>
    <definedName name="_xlnm.Print_Area" localSheetId="4">πιν.14!$A$1:$N$19</definedName>
    <definedName name="_xlnm.Print_Area" localSheetId="5">πιν.15!$B$2:$N$47</definedName>
  </definedNames>
  <calcPr calcId="145621"/>
</workbook>
</file>

<file path=xl/calcChain.xml><?xml version="1.0" encoding="utf-8"?>
<calcChain xmlns="http://schemas.openxmlformats.org/spreadsheetml/2006/main">
  <c r="N45" i="11" l="1"/>
  <c r="M45" i="11"/>
  <c r="L24" i="11"/>
  <c r="J41" i="11"/>
  <c r="H42" i="11"/>
  <c r="H8" i="11"/>
  <c r="F44" i="11"/>
  <c r="D41" i="11"/>
  <c r="D45" i="11"/>
  <c r="K46" i="11"/>
  <c r="I46" i="11"/>
  <c r="G46" i="11"/>
  <c r="E46" i="11"/>
  <c r="C46" i="11"/>
  <c r="M46" i="11"/>
  <c r="Y19" i="9" l="1"/>
  <c r="Z19" i="9" s="1"/>
  <c r="X19" i="9"/>
  <c r="W19" i="9"/>
  <c r="Y18" i="9"/>
  <c r="Z18" i="9" s="1"/>
  <c r="X18" i="9"/>
  <c r="Y17" i="9"/>
  <c r="Z17" i="9" s="1"/>
  <c r="X17" i="9"/>
  <c r="Y16" i="9"/>
  <c r="Z16" i="9" s="1"/>
  <c r="X16" i="9"/>
  <c r="Y15" i="9"/>
  <c r="Z15" i="9" s="1"/>
  <c r="X15" i="9"/>
  <c r="Y14" i="9"/>
  <c r="Z14" i="9" s="1"/>
  <c r="X14" i="9"/>
  <c r="Y13" i="9"/>
  <c r="Z13" i="9" s="1"/>
  <c r="X13" i="9"/>
  <c r="Y12" i="9"/>
  <c r="Z12" i="9" s="1"/>
  <c r="X12" i="9"/>
  <c r="Y11" i="9"/>
  <c r="Z11" i="9" s="1"/>
  <c r="X11" i="9"/>
  <c r="Y10" i="9"/>
  <c r="Z10" i="9" s="1"/>
  <c r="X10" i="9"/>
  <c r="Y9" i="9"/>
  <c r="Z9" i="9" s="1"/>
  <c r="X9" i="9"/>
  <c r="Z8" i="9"/>
  <c r="Y8" i="9"/>
  <c r="X8" i="9"/>
  <c r="Y7" i="9"/>
  <c r="Z7" i="9" s="1"/>
  <c r="X7" i="9"/>
  <c r="Y6" i="9"/>
  <c r="Z6" i="9" s="1"/>
  <c r="X6" i="9"/>
  <c r="S19" i="9" l="1"/>
  <c r="T16" i="9" s="1"/>
  <c r="U18" i="9"/>
  <c r="V18" i="9" s="1"/>
  <c r="U17" i="9"/>
  <c r="V17" i="9" s="1"/>
  <c r="U16" i="9"/>
  <c r="V16" i="9" s="1"/>
  <c r="U15" i="9"/>
  <c r="V15" i="9" s="1"/>
  <c r="U14" i="9"/>
  <c r="V14" i="9" s="1"/>
  <c r="U13" i="9"/>
  <c r="V13" i="9" s="1"/>
  <c r="U12" i="9"/>
  <c r="V12" i="9" s="1"/>
  <c r="U11" i="9"/>
  <c r="V11" i="9" s="1"/>
  <c r="T11" i="9"/>
  <c r="U10" i="9"/>
  <c r="V10" i="9" s="1"/>
  <c r="U9" i="9"/>
  <c r="V9" i="9" s="1"/>
  <c r="U8" i="9"/>
  <c r="V8" i="9" s="1"/>
  <c r="U7" i="9"/>
  <c r="V7" i="9" s="1"/>
  <c r="U6" i="9"/>
  <c r="V6" i="9" s="1"/>
  <c r="L38" i="11"/>
  <c r="J30" i="11"/>
  <c r="F32" i="11"/>
  <c r="M44" i="11"/>
  <c r="O19" i="9"/>
  <c r="P17" i="9"/>
  <c r="Q18" i="9"/>
  <c r="R18" i="9"/>
  <c r="R17" i="9"/>
  <c r="Q17" i="9"/>
  <c r="Q16" i="9"/>
  <c r="R16" i="9"/>
  <c r="Q15" i="9"/>
  <c r="R15" i="9"/>
  <c r="P15" i="9"/>
  <c r="Q14" i="9"/>
  <c r="R14" i="9"/>
  <c r="Q13" i="9"/>
  <c r="R13" i="9"/>
  <c r="P13" i="9"/>
  <c r="Q12" i="9"/>
  <c r="R12" i="9"/>
  <c r="Q11" i="9"/>
  <c r="R11" i="9"/>
  <c r="P11" i="9"/>
  <c r="Q10" i="9"/>
  <c r="R10" i="9"/>
  <c r="R9" i="9"/>
  <c r="Q9" i="9"/>
  <c r="P9" i="9"/>
  <c r="Q8" i="9"/>
  <c r="R8" i="9"/>
  <c r="P8" i="9"/>
  <c r="Q7" i="9"/>
  <c r="R7" i="9"/>
  <c r="Q6" i="9"/>
  <c r="R6" i="9"/>
  <c r="P6" i="9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6" i="11"/>
  <c r="K19" i="9"/>
  <c r="Q19" i="9"/>
  <c r="R19" i="9"/>
  <c r="M18" i="9"/>
  <c r="N18" i="9"/>
  <c r="M17" i="9"/>
  <c r="N17" i="9"/>
  <c r="M16" i="9"/>
  <c r="N16" i="9"/>
  <c r="M15" i="9"/>
  <c r="N15" i="9"/>
  <c r="M14" i="9"/>
  <c r="N14" i="9"/>
  <c r="M13" i="9"/>
  <c r="N13" i="9"/>
  <c r="M12" i="9"/>
  <c r="N12" i="9"/>
  <c r="M11" i="9"/>
  <c r="N11" i="9"/>
  <c r="M10" i="9"/>
  <c r="N10" i="9"/>
  <c r="M9" i="9"/>
  <c r="N9" i="9"/>
  <c r="M8" i="9"/>
  <c r="N8" i="9"/>
  <c r="M7" i="9"/>
  <c r="N7" i="9"/>
  <c r="M6" i="9"/>
  <c r="N6" i="9"/>
  <c r="G19" i="9"/>
  <c r="H8" i="9"/>
  <c r="I18" i="9"/>
  <c r="J18" i="9"/>
  <c r="I17" i="9"/>
  <c r="J17" i="9"/>
  <c r="I16" i="9"/>
  <c r="J16" i="9"/>
  <c r="I15" i="9"/>
  <c r="J15" i="9"/>
  <c r="I14" i="9"/>
  <c r="J14" i="9"/>
  <c r="I13" i="9"/>
  <c r="J13" i="9"/>
  <c r="I12" i="9"/>
  <c r="J12" i="9"/>
  <c r="I11" i="9"/>
  <c r="J11" i="9"/>
  <c r="I10" i="9"/>
  <c r="J10" i="9"/>
  <c r="I9" i="9"/>
  <c r="J9" i="9"/>
  <c r="I8" i="9"/>
  <c r="J8" i="9"/>
  <c r="I7" i="9"/>
  <c r="J7" i="9"/>
  <c r="I6" i="9"/>
  <c r="J6" i="9"/>
  <c r="V10" i="1"/>
  <c r="W10" i="1" s="1"/>
  <c r="N10" i="1"/>
  <c r="O10" i="1" s="1"/>
  <c r="U20" i="1"/>
  <c r="E20" i="1"/>
  <c r="Q20" i="1"/>
  <c r="I20" i="1"/>
  <c r="M20" i="1"/>
  <c r="T20" i="1"/>
  <c r="P20" i="1"/>
  <c r="R20" i="1"/>
  <c r="S20" i="1" s="1"/>
  <c r="L20" i="1"/>
  <c r="H20" i="1"/>
  <c r="D20" i="1"/>
  <c r="I10" i="8"/>
  <c r="J10" i="8"/>
  <c r="I11" i="8"/>
  <c r="J11" i="8" s="1"/>
  <c r="I12" i="8"/>
  <c r="J12" i="8" s="1"/>
  <c r="I13" i="8"/>
  <c r="J13" i="8" s="1"/>
  <c r="I14" i="8"/>
  <c r="J14" i="8" s="1"/>
  <c r="I15" i="8"/>
  <c r="J15" i="8" s="1"/>
  <c r="I16" i="8"/>
  <c r="J16" i="8" s="1"/>
  <c r="I17" i="8"/>
  <c r="J17" i="8" s="1"/>
  <c r="I18" i="8"/>
  <c r="J18" i="8" s="1"/>
  <c r="I19" i="8"/>
  <c r="J19" i="8" s="1"/>
  <c r="T20" i="8"/>
  <c r="P20" i="8"/>
  <c r="H20" i="8"/>
  <c r="L20" i="8"/>
  <c r="D20" i="8"/>
  <c r="S20" i="8"/>
  <c r="O20" i="8"/>
  <c r="K20" i="8"/>
  <c r="M20" i="8" s="1"/>
  <c r="N20" i="8" s="1"/>
  <c r="G20" i="8"/>
  <c r="C20" i="8"/>
  <c r="E19" i="7"/>
  <c r="F19" i="7" s="1"/>
  <c r="C19" i="7"/>
  <c r="J18" i="10"/>
  <c r="K15" i="10" s="1"/>
  <c r="B18" i="10"/>
  <c r="C11" i="10" s="1"/>
  <c r="H18" i="10"/>
  <c r="I15" i="10" s="1"/>
  <c r="D18" i="10"/>
  <c r="E10" i="10" s="1"/>
  <c r="E12" i="10"/>
  <c r="E11" i="10"/>
  <c r="F18" i="10"/>
  <c r="G15" i="10" s="1"/>
  <c r="X10" i="1"/>
  <c r="X9" i="8"/>
  <c r="W9" i="8"/>
  <c r="W10" i="8"/>
  <c r="W11" i="8"/>
  <c r="W12" i="8"/>
  <c r="W13" i="8"/>
  <c r="W14" i="8"/>
  <c r="W15" i="8"/>
  <c r="W16" i="8"/>
  <c r="W17" i="8"/>
  <c r="W18" i="8"/>
  <c r="W19" i="8"/>
  <c r="E10" i="8"/>
  <c r="F10" i="8" s="1"/>
  <c r="E11" i="8"/>
  <c r="F11" i="8" s="1"/>
  <c r="E12" i="8"/>
  <c r="F12" i="8"/>
  <c r="E13" i="8"/>
  <c r="F13" i="8" s="1"/>
  <c r="E14" i="8"/>
  <c r="F14" i="8" s="1"/>
  <c r="E15" i="8"/>
  <c r="F15" i="8" s="1"/>
  <c r="E16" i="8"/>
  <c r="F16" i="8" s="1"/>
  <c r="E17" i="8"/>
  <c r="F17" i="8" s="1"/>
  <c r="E18" i="8"/>
  <c r="F18" i="8"/>
  <c r="E19" i="8"/>
  <c r="F19" i="8" s="1"/>
  <c r="Y10" i="1"/>
  <c r="R10" i="1"/>
  <c r="S10" i="1" s="1"/>
  <c r="J10" i="1"/>
  <c r="K10" i="1" s="1"/>
  <c r="F10" i="1"/>
  <c r="G10" i="1" s="1"/>
  <c r="L10" i="10"/>
  <c r="L11" i="10"/>
  <c r="L12" i="10"/>
  <c r="L13" i="10"/>
  <c r="L14" i="10"/>
  <c r="L15" i="10"/>
  <c r="L16" i="10"/>
  <c r="L17" i="10"/>
  <c r="F7" i="1"/>
  <c r="G7" i="1" s="1"/>
  <c r="J7" i="1"/>
  <c r="K7" i="1" s="1"/>
  <c r="N7" i="1"/>
  <c r="O7" i="1" s="1"/>
  <c r="R7" i="1"/>
  <c r="S7" i="1" s="1"/>
  <c r="V7" i="1"/>
  <c r="W7" i="1" s="1"/>
  <c r="X7" i="1"/>
  <c r="Y7" i="1"/>
  <c r="F8" i="1"/>
  <c r="G8" i="1" s="1"/>
  <c r="J8" i="1"/>
  <c r="K8" i="1" s="1"/>
  <c r="N8" i="1"/>
  <c r="O8" i="1" s="1"/>
  <c r="R8" i="1"/>
  <c r="S8" i="1"/>
  <c r="V8" i="1"/>
  <c r="W8" i="1" s="1"/>
  <c r="X8" i="1"/>
  <c r="Y8" i="1"/>
  <c r="F9" i="1"/>
  <c r="G9" i="1"/>
  <c r="J9" i="1"/>
  <c r="K9" i="1" s="1"/>
  <c r="N9" i="1"/>
  <c r="O9" i="1"/>
  <c r="R9" i="1"/>
  <c r="S9" i="1" s="1"/>
  <c r="V9" i="1"/>
  <c r="W9" i="1"/>
  <c r="X9" i="1"/>
  <c r="Y9" i="1"/>
  <c r="F11" i="1"/>
  <c r="G11" i="1" s="1"/>
  <c r="J11" i="1"/>
  <c r="K11" i="1" s="1"/>
  <c r="N11" i="1"/>
  <c r="O11" i="1" s="1"/>
  <c r="R11" i="1"/>
  <c r="S11" i="1" s="1"/>
  <c r="V11" i="1"/>
  <c r="W11" i="1"/>
  <c r="X11" i="1"/>
  <c r="Y11" i="1"/>
  <c r="F12" i="1"/>
  <c r="G12" i="1" s="1"/>
  <c r="J12" i="1"/>
  <c r="K12" i="1" s="1"/>
  <c r="N12" i="1"/>
  <c r="O12" i="1" s="1"/>
  <c r="R12" i="1"/>
  <c r="S12" i="1" s="1"/>
  <c r="V12" i="1"/>
  <c r="W12" i="1" s="1"/>
  <c r="X12" i="1"/>
  <c r="Y12" i="1"/>
  <c r="F13" i="1"/>
  <c r="G13" i="1" s="1"/>
  <c r="J13" i="1"/>
  <c r="K13" i="1" s="1"/>
  <c r="N13" i="1"/>
  <c r="O13" i="1" s="1"/>
  <c r="R13" i="1"/>
  <c r="S13" i="1" s="1"/>
  <c r="V13" i="1"/>
  <c r="W13" i="1" s="1"/>
  <c r="X13" i="1"/>
  <c r="Y13" i="1"/>
  <c r="F14" i="1"/>
  <c r="G14" i="1" s="1"/>
  <c r="J14" i="1"/>
  <c r="K14" i="1" s="1"/>
  <c r="N14" i="1"/>
  <c r="O14" i="1"/>
  <c r="R14" i="1"/>
  <c r="S14" i="1" s="1"/>
  <c r="V14" i="1"/>
  <c r="W14" i="1" s="1"/>
  <c r="X14" i="1"/>
  <c r="Y14" i="1"/>
  <c r="F15" i="1"/>
  <c r="G15" i="1" s="1"/>
  <c r="J15" i="1"/>
  <c r="K15" i="1"/>
  <c r="N15" i="1"/>
  <c r="O15" i="1" s="1"/>
  <c r="R15" i="1"/>
  <c r="S15" i="1" s="1"/>
  <c r="V15" i="1"/>
  <c r="W15" i="1" s="1"/>
  <c r="X15" i="1"/>
  <c r="Y15" i="1"/>
  <c r="F16" i="1"/>
  <c r="G16" i="1" s="1"/>
  <c r="J16" i="1"/>
  <c r="K16" i="1"/>
  <c r="N16" i="1"/>
  <c r="O16" i="1" s="1"/>
  <c r="R16" i="1"/>
  <c r="S16" i="1" s="1"/>
  <c r="V16" i="1"/>
  <c r="W16" i="1" s="1"/>
  <c r="X16" i="1"/>
  <c r="Y16" i="1"/>
  <c r="F17" i="1"/>
  <c r="G17" i="1" s="1"/>
  <c r="J17" i="1"/>
  <c r="K17" i="1"/>
  <c r="N17" i="1"/>
  <c r="O17" i="1" s="1"/>
  <c r="R17" i="1"/>
  <c r="S17" i="1" s="1"/>
  <c r="V17" i="1"/>
  <c r="W17" i="1" s="1"/>
  <c r="X17" i="1"/>
  <c r="Y17" i="1"/>
  <c r="F18" i="1"/>
  <c r="G18" i="1" s="1"/>
  <c r="J18" i="1"/>
  <c r="K18" i="1" s="1"/>
  <c r="N18" i="1"/>
  <c r="O18" i="1" s="1"/>
  <c r="R18" i="1"/>
  <c r="S18" i="1" s="1"/>
  <c r="V18" i="1"/>
  <c r="W18" i="1" s="1"/>
  <c r="X18" i="1"/>
  <c r="Y18" i="1"/>
  <c r="F19" i="1"/>
  <c r="G19" i="1" s="1"/>
  <c r="J19" i="1"/>
  <c r="K19" i="1"/>
  <c r="N19" i="1"/>
  <c r="O19" i="1" s="1"/>
  <c r="R19" i="1"/>
  <c r="S19" i="1" s="1"/>
  <c r="V19" i="1"/>
  <c r="W19" i="1" s="1"/>
  <c r="X19" i="1"/>
  <c r="Y19" i="1"/>
  <c r="E9" i="8"/>
  <c r="F9" i="8" s="1"/>
  <c r="I9" i="8"/>
  <c r="J9" i="8" s="1"/>
  <c r="M9" i="8"/>
  <c r="N9" i="8" s="1"/>
  <c r="Q9" i="8"/>
  <c r="R9" i="8" s="1"/>
  <c r="U9" i="8"/>
  <c r="V9" i="8" s="1"/>
  <c r="M10" i="8"/>
  <c r="N10" i="8"/>
  <c r="Q10" i="8"/>
  <c r="R10" i="8" s="1"/>
  <c r="U10" i="8"/>
  <c r="V10" i="8"/>
  <c r="X10" i="8"/>
  <c r="M11" i="8"/>
  <c r="N11" i="8" s="1"/>
  <c r="Q11" i="8"/>
  <c r="R11" i="8" s="1"/>
  <c r="U11" i="8"/>
  <c r="V11" i="8" s="1"/>
  <c r="X11" i="8"/>
  <c r="M12" i="8"/>
  <c r="N12" i="8" s="1"/>
  <c r="Q12" i="8"/>
  <c r="R12" i="8" s="1"/>
  <c r="U12" i="8"/>
  <c r="V12" i="8" s="1"/>
  <c r="X12" i="8"/>
  <c r="M13" i="8"/>
  <c r="N13" i="8" s="1"/>
  <c r="Q13" i="8"/>
  <c r="R13" i="8" s="1"/>
  <c r="U13" i="8"/>
  <c r="V13" i="8"/>
  <c r="X13" i="8"/>
  <c r="M14" i="8"/>
  <c r="N14" i="8" s="1"/>
  <c r="Q14" i="8"/>
  <c r="R14" i="8" s="1"/>
  <c r="U14" i="8"/>
  <c r="V14" i="8" s="1"/>
  <c r="X14" i="8"/>
  <c r="M15" i="8"/>
  <c r="N15" i="8" s="1"/>
  <c r="Q15" i="8"/>
  <c r="R15" i="8" s="1"/>
  <c r="U15" i="8"/>
  <c r="V15" i="8" s="1"/>
  <c r="X15" i="8"/>
  <c r="M16" i="8"/>
  <c r="N16" i="8" s="1"/>
  <c r="Q16" i="8"/>
  <c r="R16" i="8"/>
  <c r="U16" i="8"/>
  <c r="V16" i="8"/>
  <c r="X16" i="8"/>
  <c r="M17" i="8"/>
  <c r="N17" i="8" s="1"/>
  <c r="Q17" i="8"/>
  <c r="R17" i="8" s="1"/>
  <c r="U17" i="8"/>
  <c r="V17" i="8" s="1"/>
  <c r="X17" i="8"/>
  <c r="M18" i="8"/>
  <c r="N18" i="8" s="1"/>
  <c r="Q18" i="8"/>
  <c r="R18" i="8" s="1"/>
  <c r="U18" i="8"/>
  <c r="V18" i="8" s="1"/>
  <c r="X18" i="8"/>
  <c r="M19" i="8"/>
  <c r="N19" i="8" s="1"/>
  <c r="Q19" i="8"/>
  <c r="R19" i="8" s="1"/>
  <c r="U19" i="8"/>
  <c r="V19" i="8" s="1"/>
  <c r="X19" i="8"/>
  <c r="Y19" i="8" s="1"/>
  <c r="Z19" i="8" s="1"/>
  <c r="G14" i="7"/>
  <c r="H14" i="7" s="1"/>
  <c r="G15" i="7"/>
  <c r="H15" i="7"/>
  <c r="G16" i="7"/>
  <c r="H16" i="7" s="1"/>
  <c r="G17" i="7"/>
  <c r="H17" i="7" s="1"/>
  <c r="G18" i="7"/>
  <c r="H18" i="7" s="1"/>
  <c r="I17" i="10"/>
  <c r="I14" i="10"/>
  <c r="D14" i="7"/>
  <c r="L16" i="9"/>
  <c r="L10" i="9"/>
  <c r="H10" i="9"/>
  <c r="H18" i="9"/>
  <c r="H14" i="9"/>
  <c r="H13" i="9"/>
  <c r="H11" i="9"/>
  <c r="H6" i="9"/>
  <c r="L6" i="9"/>
  <c r="L19" i="9"/>
  <c r="E14" i="10"/>
  <c r="H17" i="9"/>
  <c r="H9" i="9"/>
  <c r="H7" i="9"/>
  <c r="H15" i="9"/>
  <c r="D16" i="7"/>
  <c r="D18" i="7"/>
  <c r="L8" i="9"/>
  <c r="I12" i="10"/>
  <c r="E15" i="10"/>
  <c r="E13" i="10"/>
  <c r="L15" i="9"/>
  <c r="M19" i="9"/>
  <c r="N19" i="9"/>
  <c r="L17" i="9"/>
  <c r="L7" i="9"/>
  <c r="L11" i="9"/>
  <c r="L18" i="9"/>
  <c r="L13" i="9"/>
  <c r="L14" i="9"/>
  <c r="L12" i="9"/>
  <c r="H12" i="9"/>
  <c r="H16" i="9"/>
  <c r="H19" i="9"/>
  <c r="I19" i="9"/>
  <c r="J19" i="9"/>
  <c r="D17" i="7"/>
  <c r="C13" i="10"/>
  <c r="E18" i="10"/>
  <c r="E17" i="10"/>
  <c r="G14" i="10"/>
  <c r="G17" i="10"/>
  <c r="D22" i="11"/>
  <c r="F21" i="11"/>
  <c r="D21" i="11"/>
  <c r="D14" i="11"/>
  <c r="F24" i="11"/>
  <c r="F22" i="11"/>
  <c r="H13" i="11"/>
  <c r="J34" i="11"/>
  <c r="L21" i="11"/>
  <c r="H34" i="11"/>
  <c r="J27" i="11"/>
  <c r="L8" i="11"/>
  <c r="L34" i="11"/>
  <c r="P7" i="9"/>
  <c r="P10" i="9"/>
  <c r="P12" i="9"/>
  <c r="P14" i="9"/>
  <c r="P16" i="9"/>
  <c r="P18" i="9"/>
  <c r="P19" i="9"/>
  <c r="Q20" i="8"/>
  <c r="R20" i="8" s="1"/>
  <c r="L9" i="9"/>
  <c r="F40" i="11"/>
  <c r="F12" i="11"/>
  <c r="H19" i="11"/>
  <c r="L26" i="11"/>
  <c r="I10" i="10"/>
  <c r="F16" i="11"/>
  <c r="H12" i="11"/>
  <c r="L10" i="11"/>
  <c r="F19" i="11"/>
  <c r="D11" i="11" l="1"/>
  <c r="N44" i="11"/>
  <c r="J26" i="11"/>
  <c r="K14" i="10"/>
  <c r="C15" i="10"/>
  <c r="C10" i="10"/>
  <c r="C18" i="10"/>
  <c r="C16" i="10"/>
  <c r="C12" i="10"/>
  <c r="E16" i="10"/>
  <c r="G13" i="10"/>
  <c r="G16" i="10"/>
  <c r="Y20" i="1"/>
  <c r="C7" i="1" s="1"/>
  <c r="J20" i="1"/>
  <c r="K20" i="1" s="1"/>
  <c r="Z15" i="1"/>
  <c r="AA15" i="1" s="1"/>
  <c r="V20" i="1"/>
  <c r="W20" i="1" s="1"/>
  <c r="N20" i="1"/>
  <c r="O20" i="1" s="1"/>
  <c r="X20" i="1"/>
  <c r="F20" i="1"/>
  <c r="G20" i="1" s="1"/>
  <c r="I20" i="8"/>
  <c r="J20" i="8" s="1"/>
  <c r="E20" i="8"/>
  <c r="F20" i="8" s="1"/>
  <c r="T7" i="9"/>
  <c r="T15" i="9"/>
  <c r="T6" i="9"/>
  <c r="T10" i="9"/>
  <c r="T14" i="9"/>
  <c r="T18" i="9"/>
  <c r="T19" i="9"/>
  <c r="T9" i="9"/>
  <c r="T13" i="9"/>
  <c r="T17" i="9"/>
  <c r="U19" i="9"/>
  <c r="V19" i="9" s="1"/>
  <c r="T8" i="9"/>
  <c r="T12" i="9"/>
  <c r="C20" i="1"/>
  <c r="Z19" i="1"/>
  <c r="AA19" i="1" s="1"/>
  <c r="Z14" i="1"/>
  <c r="AA14" i="1" s="1"/>
  <c r="C18" i="1"/>
  <c r="C17" i="1"/>
  <c r="Z16" i="1"/>
  <c r="AA16" i="1" s="1"/>
  <c r="Z13" i="1"/>
  <c r="AA13" i="1" s="1"/>
  <c r="Z11" i="1"/>
  <c r="AA11" i="1" s="1"/>
  <c r="Z8" i="1"/>
  <c r="AA8" i="1" s="1"/>
  <c r="Z18" i="1"/>
  <c r="AA18" i="1" s="1"/>
  <c r="Z17" i="1"/>
  <c r="AA17" i="1" s="1"/>
  <c r="Z9" i="1"/>
  <c r="AA9" i="1" s="1"/>
  <c r="Z10" i="1"/>
  <c r="AA10" i="1" s="1"/>
  <c r="Z12" i="1"/>
  <c r="AA12" i="1" s="1"/>
  <c r="Z7" i="1"/>
  <c r="AA7" i="1" s="1"/>
  <c r="Y17" i="8"/>
  <c r="Z17" i="8" s="1"/>
  <c r="Y9" i="8"/>
  <c r="Z9" i="8" s="1"/>
  <c r="U20" i="8"/>
  <c r="V20" i="8" s="1"/>
  <c r="Y12" i="8"/>
  <c r="Z12" i="8" s="1"/>
  <c r="X20" i="8"/>
  <c r="Y11" i="8"/>
  <c r="Z11" i="8" s="1"/>
  <c r="Y15" i="8"/>
  <c r="Z15" i="8" s="1"/>
  <c r="Y18" i="8"/>
  <c r="Z18" i="8" s="1"/>
  <c r="Y14" i="8"/>
  <c r="Z14" i="8" s="1"/>
  <c r="Y10" i="8"/>
  <c r="Z10" i="8" s="1"/>
  <c r="Y13" i="8"/>
  <c r="Z13" i="8" s="1"/>
  <c r="Y16" i="8"/>
  <c r="Z16" i="8" s="1"/>
  <c r="W20" i="8"/>
  <c r="Y20" i="8" s="1"/>
  <c r="Z20" i="8" s="1"/>
  <c r="F15" i="7"/>
  <c r="F18" i="7"/>
  <c r="F14" i="7"/>
  <c r="F16" i="7"/>
  <c r="G19" i="7"/>
  <c r="H19" i="7" s="1"/>
  <c r="F17" i="7"/>
  <c r="D19" i="7"/>
  <c r="D15" i="7"/>
  <c r="L31" i="11"/>
  <c r="L40" i="11"/>
  <c r="L20" i="11"/>
  <c r="L29" i="11"/>
  <c r="L12" i="11"/>
  <c r="L13" i="11"/>
  <c r="L22" i="11"/>
  <c r="L46" i="11"/>
  <c r="L35" i="11"/>
  <c r="L25" i="11"/>
  <c r="J28" i="11"/>
  <c r="J16" i="11"/>
  <c r="J10" i="11"/>
  <c r="J18" i="11"/>
  <c r="J35" i="11"/>
  <c r="J6" i="11"/>
  <c r="J40" i="11"/>
  <c r="H46" i="11"/>
  <c r="H10" i="11"/>
  <c r="H32" i="11"/>
  <c r="H22" i="11"/>
  <c r="H35" i="11"/>
  <c r="F10" i="11"/>
  <c r="F43" i="11"/>
  <c r="F35" i="11"/>
  <c r="F23" i="11"/>
  <c r="F34" i="11"/>
  <c r="F39" i="11"/>
  <c r="F42" i="11"/>
  <c r="F46" i="11"/>
  <c r="F28" i="11"/>
  <c r="D19" i="11"/>
  <c r="D23" i="11"/>
  <c r="D20" i="11"/>
  <c r="D46" i="11"/>
  <c r="D38" i="11"/>
  <c r="D10" i="11"/>
  <c r="D36" i="11"/>
  <c r="D32" i="11"/>
  <c r="D25" i="11"/>
  <c r="D40" i="11"/>
  <c r="D12" i="11"/>
  <c r="D26" i="11"/>
  <c r="D13" i="11"/>
  <c r="D39" i="11"/>
  <c r="D7" i="11"/>
  <c r="D35" i="11"/>
  <c r="D17" i="11"/>
  <c r="D33" i="11"/>
  <c r="D34" i="11"/>
  <c r="D37" i="11"/>
  <c r="D28" i="11"/>
  <c r="F9" i="11"/>
  <c r="J12" i="11"/>
  <c r="F26" i="11"/>
  <c r="J25" i="11"/>
  <c r="L14" i="11"/>
  <c r="J19" i="11"/>
  <c r="F20" i="11"/>
  <c r="F13" i="11"/>
  <c r="L19" i="11"/>
  <c r="L28" i="11"/>
  <c r="L23" i="11"/>
  <c r="J13" i="11"/>
  <c r="J20" i="11"/>
  <c r="J22" i="11"/>
  <c r="J46" i="11"/>
  <c r="J21" i="11"/>
  <c r="J15" i="11"/>
  <c r="J23" i="11"/>
  <c r="J24" i="11"/>
  <c r="F8" i="11"/>
  <c r="F17" i="11"/>
  <c r="F41" i="11"/>
  <c r="H40" i="11"/>
  <c r="K17" i="10"/>
  <c r="C14" i="10"/>
  <c r="G12" i="10"/>
  <c r="K10" i="10"/>
  <c r="C17" i="10"/>
  <c r="K13" i="10"/>
  <c r="K18" i="10"/>
  <c r="K16" i="10"/>
  <c r="L18" i="10"/>
  <c r="M17" i="10" s="1"/>
  <c r="K11" i="10"/>
  <c r="K12" i="10"/>
  <c r="I16" i="10"/>
  <c r="I11" i="10"/>
  <c r="I18" i="10"/>
  <c r="I13" i="10"/>
  <c r="G18" i="10"/>
  <c r="G11" i="10"/>
  <c r="G10" i="10"/>
  <c r="N36" i="11" l="1"/>
  <c r="N46" i="11"/>
  <c r="N42" i="11"/>
  <c r="M18" i="10"/>
  <c r="M13" i="10"/>
  <c r="M10" i="10"/>
  <c r="C19" i="1"/>
  <c r="C8" i="1"/>
  <c r="C10" i="1"/>
  <c r="C11" i="1"/>
  <c r="C9" i="1"/>
  <c r="C13" i="1"/>
  <c r="C12" i="1"/>
  <c r="Z20" i="1"/>
  <c r="AA20" i="1" s="1"/>
  <c r="C16" i="1"/>
  <c r="C14" i="1"/>
  <c r="C15" i="1"/>
  <c r="N16" i="11"/>
  <c r="N19" i="11"/>
  <c r="N17" i="11"/>
  <c r="N24" i="11"/>
  <c r="N29" i="11"/>
  <c r="N23" i="11"/>
  <c r="N26" i="11"/>
  <c r="N33" i="11"/>
  <c r="N40" i="11"/>
  <c r="N9" i="11"/>
  <c r="N12" i="11"/>
  <c r="N39" i="11"/>
  <c r="N13" i="11"/>
  <c r="N15" i="11"/>
  <c r="N18" i="11"/>
  <c r="N11" i="11"/>
  <c r="N37" i="11"/>
  <c r="N35" i="11"/>
  <c r="N21" i="11"/>
  <c r="N20" i="11"/>
  <c r="N22" i="11"/>
  <c r="N27" i="11"/>
  <c r="N10" i="11"/>
  <c r="N25" i="11"/>
  <c r="N7" i="11"/>
  <c r="N34" i="11"/>
  <c r="N30" i="11"/>
  <c r="N8" i="11"/>
  <c r="N31" i="11"/>
  <c r="N6" i="11"/>
  <c r="N32" i="11"/>
  <c r="N41" i="11"/>
  <c r="N43" i="11"/>
  <c r="N38" i="11"/>
  <c r="N28" i="11"/>
  <c r="N14" i="11"/>
  <c r="M11" i="10"/>
  <c r="M15" i="10"/>
  <c r="M12" i="10"/>
  <c r="M14" i="10"/>
  <c r="M16" i="10"/>
</calcChain>
</file>

<file path=xl/sharedStrings.xml><?xml version="1.0" encoding="utf-8"?>
<sst xmlns="http://schemas.openxmlformats.org/spreadsheetml/2006/main" count="276" uniqueCount="153">
  <si>
    <t>Οικονομική</t>
  </si>
  <si>
    <t>Δραστηριότητα</t>
  </si>
  <si>
    <t>Α</t>
  </si>
  <si>
    <t>Γ</t>
  </si>
  <si>
    <t>Μεταποίηση</t>
  </si>
  <si>
    <t>Ε</t>
  </si>
  <si>
    <t>ΣΤ</t>
  </si>
  <si>
    <t>Κατασκευές</t>
  </si>
  <si>
    <t>Ζ</t>
  </si>
  <si>
    <t>Εμπόριο</t>
  </si>
  <si>
    <t>Η</t>
  </si>
  <si>
    <t>Κ</t>
  </si>
  <si>
    <t>Χ1</t>
  </si>
  <si>
    <t>Νεοεισερχόμενοι</t>
  </si>
  <si>
    <t>Σύνολο</t>
  </si>
  <si>
    <t>Λευκωσία</t>
  </si>
  <si>
    <t>Αμμόχωστος</t>
  </si>
  <si>
    <t>Λεμεσός</t>
  </si>
  <si>
    <t>Πάφος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</si>
  <si>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</si>
  <si>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</si>
  <si>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</si>
  <si>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</si>
  <si>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</si>
  <si>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</si>
  <si>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</si>
  <si>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</si>
  <si>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</si>
  <si>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ΕΝΟΠΛΕΣ ΔΥΝΑΜΕΙΣ</t>
  </si>
  <si>
    <t>ΝΕΟΕΙΣΕΡΧΟΜΕΝΟΙ</t>
  </si>
  <si>
    <t>ΣΥΝΟΛΟ</t>
  </si>
  <si>
    <t xml:space="preserve">          Λευκωσία</t>
  </si>
  <si>
    <t xml:space="preserve">             Πάφος </t>
  </si>
  <si>
    <t>Μετ.</t>
  </si>
  <si>
    <t>%</t>
  </si>
  <si>
    <t>Γεωργία, Δασοκομία, Αλιεία</t>
  </si>
  <si>
    <t xml:space="preserve">Ορυχεία και Λατομεία </t>
  </si>
  <si>
    <t>Μεταφορά και Αποθήκευση</t>
  </si>
  <si>
    <t>Υπηρεσίες παροχής καταλύματος και εστίασης</t>
  </si>
  <si>
    <t xml:space="preserve">Υπηρεσίες </t>
  </si>
  <si>
    <t>Β</t>
  </si>
  <si>
    <t>Θ</t>
  </si>
  <si>
    <t>Παροχή νερού, επεξεργασίας λυμάτων, διαχείριση αποβλήτων και δραστηριότητες εξυγίανσης</t>
  </si>
  <si>
    <t>Χρηματοπιστωτικές και Ασφαλιστικές Δραστηριότητες</t>
  </si>
  <si>
    <t>πάνω από 6 μήνες</t>
  </si>
  <si>
    <t>Επαρχία</t>
  </si>
  <si>
    <t xml:space="preserve">Αρ. </t>
  </si>
  <si>
    <t>από e-mail παναγιώτης</t>
  </si>
  <si>
    <t>Ι</t>
  </si>
  <si>
    <t>Ενημέρωση και Επικοινωνία</t>
  </si>
  <si>
    <t>από ρεπορτ CPSrep R55B</t>
  </si>
  <si>
    <t xml:space="preserve">πχ για 6+1 μέρα για τις </t>
  </si>
  <si>
    <t>31/1/2011 βαζω</t>
  </si>
  <si>
    <t>1/1/1900 - 30/7/2010</t>
  </si>
  <si>
    <t>(αφαιρω 1 μερα από τις</t>
  </si>
  <si>
    <t>ΕΜΑΙΛ ΠΑΝΑΓΙΩΤΗΣ</t>
  </si>
  <si>
    <t xml:space="preserve">ΠΙΝΑΚΑΣ 10: ΑΡΙΘΜΟΣ ΕΓΓΕΓΡΑΜΜΕΝΩΝ ΑΝΕΡΓΩΝ ΜΕ ΔΙΑΡΚΕΙΑ ΕΓΓΡΑΦΗΣ </t>
  </si>
  <si>
    <t xml:space="preserve">ΠΙΝΑΚΑΣ 11: ΑΡΙΘΜΟΣ ΕΓΓΕΓΡΑΜΜΕΝΩΝ ΑΝΕΡΓΩΝ ΜΕ ΔΙΑΡΚΕΙΑ ΕΓΓΡΑΦΗΣ </t>
  </si>
  <si>
    <t>Επαγγελματική</t>
  </si>
  <si>
    <t>Κατηγορία</t>
  </si>
  <si>
    <t xml:space="preserve">ΠΙΝΑΚΑΣ 12: ΑΡΙΘΜΟΣ ΕΓΓΕΓΡΑΜΜΕΝΩΝ ΑΝΕΡΓΩΝ ΜΕ ΔΙΑΡΚΕΙΑ ΕΓΓΡΑΦΗΣ </t>
  </si>
  <si>
    <t>ΕΓΓΕΓΡΑΜΜΕΝΟΙ ΑΝΕΡΓΟΙ ΜΕ ΔΙΑΡΚΕΙΑ ΕΓΓΡΑΦΗΣ ΠΑΝΩ ΑΠΟ 6 ΜΗΝΕΣ</t>
  </si>
  <si>
    <t xml:space="preserve"> Μερίδιο</t>
  </si>
  <si>
    <t>στο σύν. %</t>
  </si>
  <si>
    <t>Μετ. %</t>
  </si>
  <si>
    <t>Σημείωση: η στήλη με επικεφαλίδα «μεταβολή» αφορά το μερίδιο της μεταβολής ανά κατηγορία μακροχρόνια ανέργων</t>
  </si>
  <si>
    <t>Λάρνακα</t>
  </si>
  <si>
    <t xml:space="preserve">     Λάρνακα</t>
  </si>
  <si>
    <t>Μηνιαία Μεταβολή</t>
  </si>
  <si>
    <t>ΠΙΝΑΚΑΣ 13: ΔΙΑΧΡΟΝΙΚΗ (ΚΑΤΑ ΜΗΝΑ) ΑΥΞΗΣΗ ΤΩΝ ΜΑΚΡΟΧΡΟΝΙΑ ΑΝΕΡΓΩΝ ΚΑΤΑ ΟΙΚΟΝΟΜΙΚΗ ΔΡΑΣΤΗΡΙΟΤΗΤΑ</t>
  </si>
  <si>
    <t>Αριθ.</t>
  </si>
  <si>
    <t>Μετ.προηγ.μήνα</t>
  </si>
  <si>
    <t>ΛΕΥΚΩΣΙΑ</t>
  </si>
  <si>
    <t>ΛΑΡΝΑΚΑ</t>
  </si>
  <si>
    <t>ΑΜΜΟΧΩΣΤΟΣ</t>
  </si>
  <si>
    <t>ΛΕΜΕΣΟΣ</t>
  </si>
  <si>
    <t>ΠΑΦΟΣ</t>
  </si>
  <si>
    <t>ΑΛΛΟΔΑΠΟΣ</t>
  </si>
  <si>
    <t>ΑΝΑΓΝΩΡ. ΠΟΛΙΤΙΚΟΣ ΠΡΟΣΦΥΓΑΣ</t>
  </si>
  <si>
    <t>ΕΛΛΗΝΟΚΥΠΡΙΟΣ</t>
  </si>
  <si>
    <t>ΕΥΡΩΠΑΙΟΣ ΠΟΛΙΤΗΣ</t>
  </si>
  <si>
    <t>ΚΑΘΕΣΤΩΣ ΣΥΜΠΛΗΡ. ΠΡΟΣΤΑΣΙΑΣ</t>
  </si>
  <si>
    <t>ΠΟΝΤΙΟΣ ΜΕ Δ.Τ. ΟΜΟΓΕΝΟΥΣ</t>
  </si>
  <si>
    <t>ΠΟΝΤΙΟΣ ΜΕ ΕΛΛΗΝΙΚΟ ΔΙΑΒ.</t>
  </si>
  <si>
    <t>ΤΟΥΡΚΟΚΥΠΡΙΟΣ</t>
  </si>
  <si>
    <t xml:space="preserve">ΠΙΝΑΚΑΣ 14: ΑΡΙΘΜΟΣ ΕΓΓΕΓΡΑΜΜΕΝΩΝ ΑΝΕΡΓΩΝ ΜΕ ΔΙΑΡΚΕΙΑ ΕΓΓΡΑΦΗΣ </t>
  </si>
  <si>
    <t>ΕΠΑΡΧΙΑ</t>
  </si>
  <si>
    <t>ΚΟΙΝΟΤΗΤΑ</t>
  </si>
  <si>
    <t>ΠΙΝΑΚΑΣ 15: ΕΓΓΕΓΡΑΜΜΕΝΟΙ ΑΝΕΡΓΟΙ ΕΥΡΩΠΑΙΟΙ ΠΟΛΙΤΕΣ ΜΕ ΔΙΑΡΚΕΙΑ</t>
  </si>
  <si>
    <t>Αρ.</t>
  </si>
  <si>
    <t>Δ</t>
  </si>
  <si>
    <t>Παροχή ηλεκτρικού ρεύματος, φυσικού αερίου, ατμού &amp; κλιματισμού</t>
  </si>
  <si>
    <t xml:space="preserve">Σύνολο </t>
  </si>
  <si>
    <t>X1</t>
  </si>
  <si>
    <t>ARM</t>
  </si>
  <si>
    <t>AUT</t>
  </si>
  <si>
    <t>BLR</t>
  </si>
  <si>
    <t>BUL</t>
  </si>
  <si>
    <t>CAN</t>
  </si>
  <si>
    <t>CYP</t>
  </si>
  <si>
    <t>CZC</t>
  </si>
  <si>
    <t>DEN</t>
  </si>
  <si>
    <t>EST</t>
  </si>
  <si>
    <t>FIN</t>
  </si>
  <si>
    <t>FRA</t>
  </si>
  <si>
    <t>GAN</t>
  </si>
  <si>
    <t>GBR</t>
  </si>
  <si>
    <t>GEO</t>
  </si>
  <si>
    <t>GER</t>
  </si>
  <si>
    <t>GRE</t>
  </si>
  <si>
    <t>HUG</t>
  </si>
  <si>
    <t>IRL</t>
  </si>
  <si>
    <t>ITA</t>
  </si>
  <si>
    <t>LAT</t>
  </si>
  <si>
    <t>LIT</t>
  </si>
  <si>
    <t>MOL</t>
  </si>
  <si>
    <t>NET</t>
  </si>
  <si>
    <t>NOR</t>
  </si>
  <si>
    <t>POL</t>
  </si>
  <si>
    <t>ROM</t>
  </si>
  <si>
    <t>SAA</t>
  </si>
  <si>
    <t>SAF</t>
  </si>
  <si>
    <t>SER</t>
  </si>
  <si>
    <t>SLV</t>
  </si>
  <si>
    <t>SWE</t>
  </si>
  <si>
    <t>SWI</t>
  </si>
  <si>
    <t>TAN</t>
  </si>
  <si>
    <t>UKR</t>
  </si>
  <si>
    <t xml:space="preserve"> </t>
  </si>
  <si>
    <t>MAL</t>
  </si>
  <si>
    <t>RUS</t>
  </si>
  <si>
    <t>Νοέμβριος 2014</t>
  </si>
  <si>
    <t xml:space="preserve">               Λεμεσός</t>
  </si>
  <si>
    <t xml:space="preserve">                   ΣΥΝΟΛΟ</t>
  </si>
  <si>
    <t xml:space="preserve"> Επαρχία</t>
  </si>
  <si>
    <t>PHI</t>
  </si>
  <si>
    <t>Δεκέμβριος 2014</t>
  </si>
  <si>
    <t>Ιανουάριος 2015</t>
  </si>
  <si>
    <t xml:space="preserve">                          ΠΑΝΩ ΑΠΟ 6 ΜΗΝΕΣ ΚΑΤΑ ΕΠΑΡΧΙΑ </t>
  </si>
  <si>
    <t xml:space="preserve">                      ΠΑΝΩ ΑΠO 6 ΜΗΝΕΣ ΚΑΤΑ ΤΕΛΕΥΤΑΙΟ ΕΠΑΓΓΕΛΜΑ </t>
  </si>
  <si>
    <t>ALB</t>
  </si>
  <si>
    <t>Φεβρουάριος 2015</t>
  </si>
  <si>
    <t>LEB</t>
  </si>
  <si>
    <t>Μάρτιος 2015</t>
  </si>
  <si>
    <t>Μάρτ.15</t>
  </si>
  <si>
    <t>Μαρτ.15</t>
  </si>
  <si>
    <t>Απρίλιος 2015</t>
  </si>
  <si>
    <t>Απρ.15</t>
  </si>
  <si>
    <t>Απρλ.15</t>
  </si>
  <si>
    <t>ΠΑΝΩ ΑΠΟ 6 ΜΗΝΕΣ ΚΑΤΑ ΟΙΚΟΝΟΜΙΚΗ ΔΡΑΣΤΗΡΙΟΤΗΤΑ -   Μάρτιος και Απρίλιος 2015</t>
  </si>
  <si>
    <t xml:space="preserve">      ΠΑΝΩ ΑΠΟ 6 ΜΗΝΕΣ ΚΑΤΑ ΚΟΙΝΟΤΗΤΑ ΚΑΙ ΕΠΑΡΧΙΑ -ΑΠΡΙΛΙΟΣ 2015</t>
  </si>
  <si>
    <t>SPA</t>
  </si>
  <si>
    <t>ΕΓΓΡΑΦΗΣ ΠΑΝΩ ΑΠΟ 6 ΜΗΝΕΣ ΚΑΤΑ ΧΩΡΑ ΠΡΟΕΛΕΥΣΗΣ - Απρίλιος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</si>
</sst>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</font>
    <font>
      <sz val="10"/>
      <name val="Antique Olive"/>
      <family val="2"/>
    </font>
    <font>
      <sz val="10"/>
      <color indexed="8"/>
      <name val="Antique Olive"/>
      <family val="2"/>
    </font>
    <font>
      <sz val="9"/>
      <color indexed="8"/>
      <name val="Antique Olive"/>
      <family val="2"/>
    </font>
    <font>
      <sz val="9"/>
      <name val="Antique Olive"/>
      <family val="2"/>
    </font>
    <font>
      <b/>
      <sz val="8"/>
      <name val="Antique Olive"/>
      <family val="2"/>
    </font>
    <font>
      <b/>
      <sz val="8"/>
      <color indexed="8"/>
      <name val="Antique Oliv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charset val="161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name val="Arial"/>
      <family val="2"/>
      <charset val="161"/>
    </font>
    <font>
      <b/>
      <sz val="11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  <charset val="161"/>
    </font>
    <font>
      <sz val="8"/>
      <name val="Antique Olive"/>
      <family val="2"/>
    </font>
    <font>
      <sz val="8"/>
      <color indexed="8"/>
      <name val="Antique Olive"/>
      <family val="2"/>
    </font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31"/>
      </patternFill>
    </fill>
    <fill>
      <patternFill patternType="solid">
        <fgColor theme="1" tint="0.49998474074526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5" fillId="0" borderId="0"/>
    <xf numFmtId="9" fontId="2" fillId="0" borderId="0" applyFont="0" applyFill="0" applyBorder="0" applyAlignment="0" applyProtection="0"/>
  </cellStyleXfs>
  <cellXfs count="222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" fillId="0" borderId="0" xfId="0" applyFont="1"/>
    <xf numFmtId="0" fontId="13" fillId="0" borderId="0" xfId="0" applyFont="1"/>
    <xf numFmtId="0" fontId="12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1" fontId="21" fillId="0" borderId="3" xfId="0" applyNumberFormat="1" applyFont="1" applyFill="1" applyBorder="1" applyAlignment="1">
      <alignment horizontal="right"/>
    </xf>
    <xf numFmtId="0" fontId="2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Border="1"/>
    <xf numFmtId="3" fontId="24" fillId="0" borderId="0" xfId="0" applyNumberFormat="1" applyFont="1" applyFill="1" applyBorder="1"/>
    <xf numFmtId="9" fontId="22" fillId="0" borderId="0" xfId="2" applyNumberFormat="1" applyFont="1" applyFill="1" applyBorder="1"/>
    <xf numFmtId="3" fontId="22" fillId="0" borderId="0" xfId="0" applyNumberFormat="1" applyFont="1" applyFill="1" applyBorder="1"/>
    <xf numFmtId="0" fontId="26" fillId="0" borderId="0" xfId="0" applyFont="1"/>
    <xf numFmtId="0" fontId="11" fillId="0" borderId="0" xfId="0" applyFont="1" applyFill="1"/>
    <xf numFmtId="0" fontId="9" fillId="0" borderId="0" xfId="0" applyFont="1"/>
    <xf numFmtId="0" fontId="10" fillId="0" borderId="6" xfId="0" applyFont="1" applyBorder="1"/>
    <xf numFmtId="0" fontId="27" fillId="0" borderId="0" xfId="0" applyFont="1"/>
    <xf numFmtId="0" fontId="13" fillId="0" borderId="7" xfId="0" applyFont="1" applyBorder="1"/>
    <xf numFmtId="164" fontId="12" fillId="0" borderId="0" xfId="0" applyNumberFormat="1" applyFont="1" applyAlignment="1">
      <alignment horizontal="center"/>
    </xf>
    <xf numFmtId="164" fontId="2" fillId="0" borderId="0" xfId="0" applyNumberFormat="1" applyFont="1"/>
    <xf numFmtId="164" fontId="26" fillId="0" borderId="0" xfId="0" applyNumberFormat="1" applyFont="1"/>
    <xf numFmtId="164" fontId="9" fillId="0" borderId="0" xfId="0" applyNumberFormat="1" applyFont="1"/>
    <xf numFmtId="164" fontId="22" fillId="0" borderId="0" xfId="2" applyNumberFormat="1" applyFont="1" applyFill="1" applyBorder="1"/>
    <xf numFmtId="164" fontId="11" fillId="0" borderId="0" xfId="0" applyNumberFormat="1" applyFont="1"/>
    <xf numFmtId="0" fontId="0" fillId="0" borderId="3" xfId="0" applyNumberFormat="1" applyBorder="1"/>
    <xf numFmtId="9" fontId="16" fillId="0" borderId="3" xfId="0" applyNumberFormat="1" applyFont="1" applyBorder="1"/>
    <xf numFmtId="1" fontId="15" fillId="0" borderId="3" xfId="0" applyNumberFormat="1" applyFont="1" applyFill="1" applyBorder="1" applyAlignment="1">
      <alignment horizontal="right"/>
    </xf>
    <xf numFmtId="164" fontId="15" fillId="0" borderId="10" xfId="0" applyNumberFormat="1" applyFont="1" applyFill="1" applyBorder="1" applyAlignment="1">
      <alignment horizontal="right"/>
    </xf>
    <xf numFmtId="0" fontId="28" fillId="0" borderId="0" xfId="0" applyFont="1"/>
    <xf numFmtId="0" fontId="29" fillId="0" borderId="0" xfId="0" applyFont="1"/>
    <xf numFmtId="0" fontId="30" fillId="0" borderId="0" xfId="0" applyFont="1"/>
    <xf numFmtId="164" fontId="30" fillId="0" borderId="0" xfId="0" applyNumberFormat="1" applyFont="1"/>
    <xf numFmtId="0" fontId="29" fillId="0" borderId="0" xfId="0" applyFont="1" applyFill="1"/>
    <xf numFmtId="0" fontId="31" fillId="0" borderId="0" xfId="0" applyFont="1"/>
    <xf numFmtId="164" fontId="28" fillId="0" borderId="0" xfId="0" applyNumberFormat="1" applyFont="1"/>
    <xf numFmtId="0" fontId="14" fillId="0" borderId="0" xfId="0" applyFont="1"/>
    <xf numFmtId="0" fontId="34" fillId="0" borderId="0" xfId="0" applyFont="1"/>
    <xf numFmtId="0" fontId="0" fillId="0" borderId="0" xfId="0" applyAlignment="1">
      <alignment horizontal="left"/>
    </xf>
    <xf numFmtId="0" fontId="38" fillId="0" borderId="0" xfId="0" applyFont="1"/>
    <xf numFmtId="0" fontId="40" fillId="0" borderId="0" xfId="0" applyFont="1"/>
    <xf numFmtId="164" fontId="21" fillId="0" borderId="10" xfId="0" applyNumberFormat="1" applyFont="1" applyFill="1" applyBorder="1" applyAlignment="1">
      <alignment horizontal="right"/>
    </xf>
    <xf numFmtId="3" fontId="33" fillId="0" borderId="4" xfId="0" applyNumberFormat="1" applyFont="1" applyFill="1" applyBorder="1"/>
    <xf numFmtId="9" fontId="22" fillId="0" borderId="10" xfId="2" applyNumberFormat="1" applyFont="1" applyFill="1" applyBorder="1"/>
    <xf numFmtId="0" fontId="41" fillId="0" borderId="14" xfId="0" applyFont="1" applyBorder="1"/>
    <xf numFmtId="0" fontId="10" fillId="0" borderId="15" xfId="0" applyFont="1" applyBorder="1"/>
    <xf numFmtId="0" fontId="10" fillId="0" borderId="16" xfId="0" applyFont="1" applyBorder="1"/>
    <xf numFmtId="3" fontId="33" fillId="0" borderId="17" xfId="0" applyNumberFormat="1" applyFont="1" applyFill="1" applyBorder="1"/>
    <xf numFmtId="9" fontId="22" fillId="0" borderId="5" xfId="2" applyNumberFormat="1" applyFont="1" applyFill="1" applyBorder="1"/>
    <xf numFmtId="0" fontId="10" fillId="0" borderId="7" xfId="0" applyFont="1" applyBorder="1"/>
    <xf numFmtId="0" fontId="10" fillId="0" borderId="2" xfId="0" applyFont="1" applyBorder="1"/>
    <xf numFmtId="0" fontId="25" fillId="0" borderId="18" xfId="0" applyFont="1" applyFill="1" applyBorder="1" applyAlignment="1">
      <alignment horizontal="center"/>
    </xf>
    <xf numFmtId="164" fontId="25" fillId="0" borderId="19" xfId="0" applyNumberFormat="1" applyFont="1" applyFill="1" applyBorder="1" applyAlignment="1">
      <alignment horizontal="center"/>
    </xf>
    <xf numFmtId="164" fontId="22" fillId="0" borderId="5" xfId="2" applyNumberFormat="1" applyFont="1" applyFill="1" applyBorder="1"/>
    <xf numFmtId="9" fontId="22" fillId="0" borderId="13" xfId="2" applyNumberFormat="1" applyFont="1" applyFill="1" applyBorder="1"/>
    <xf numFmtId="0" fontId="41" fillId="0" borderId="20" xfId="0" applyFont="1" applyBorder="1"/>
    <xf numFmtId="164" fontId="22" fillId="0" borderId="21" xfId="2" applyNumberFormat="1" applyFont="1" applyFill="1" applyBorder="1"/>
    <xf numFmtId="164" fontId="22" fillId="0" borderId="13" xfId="2" applyNumberFormat="1" applyFont="1" applyFill="1" applyBorder="1"/>
    <xf numFmtId="3" fontId="22" fillId="0" borderId="22" xfId="0" applyNumberFormat="1" applyFont="1" applyFill="1" applyBorder="1"/>
    <xf numFmtId="3" fontId="22" fillId="0" borderId="23" xfId="0" applyNumberFormat="1" applyFont="1" applyFill="1" applyBorder="1"/>
    <xf numFmtId="164" fontId="22" fillId="0" borderId="24" xfId="2" applyNumberFormat="1" applyFont="1" applyFill="1" applyBorder="1"/>
    <xf numFmtId="3" fontId="22" fillId="0" borderId="25" xfId="0" applyNumberFormat="1" applyFont="1" applyFill="1" applyBorder="1"/>
    <xf numFmtId="3" fontId="22" fillId="0" borderId="26" xfId="0" applyNumberFormat="1" applyFont="1" applyFill="1" applyBorder="1"/>
    <xf numFmtId="3" fontId="22" fillId="0" borderId="27" xfId="0" applyNumberFormat="1" applyFont="1" applyFill="1" applyBorder="1"/>
    <xf numFmtId="3" fontId="24" fillId="0" borderId="17" xfId="0" applyNumberFormat="1" applyFont="1" applyFill="1" applyBorder="1"/>
    <xf numFmtId="0" fontId="13" fillId="0" borderId="28" xfId="0" applyFont="1" applyFill="1" applyBorder="1"/>
    <xf numFmtId="164" fontId="15" fillId="0" borderId="30" xfId="0" applyNumberFormat="1" applyFont="1" applyFill="1" applyBorder="1" applyAlignment="1">
      <alignment horizontal="right"/>
    </xf>
    <xf numFmtId="1" fontId="15" fillId="0" borderId="31" xfId="0" applyNumberFormat="1" applyFont="1" applyFill="1" applyBorder="1" applyAlignment="1">
      <alignment horizontal="right"/>
    </xf>
    <xf numFmtId="164" fontId="15" fillId="0" borderId="32" xfId="0" applyNumberFormat="1" applyFont="1" applyFill="1" applyBorder="1" applyAlignment="1">
      <alignment horizontal="right"/>
    </xf>
    <xf numFmtId="164" fontId="15" fillId="0" borderId="33" xfId="0" applyNumberFormat="1" applyFont="1" applyFill="1" applyBorder="1" applyAlignment="1">
      <alignment horizontal="right"/>
    </xf>
    <xf numFmtId="164" fontId="15" fillId="0" borderId="13" xfId="0" applyNumberFormat="1" applyFont="1" applyFill="1" applyBorder="1" applyAlignment="1">
      <alignment horizontal="right"/>
    </xf>
    <xf numFmtId="1" fontId="15" fillId="0" borderId="12" xfId="0" applyNumberFormat="1" applyFont="1" applyFill="1" applyBorder="1" applyAlignment="1">
      <alignment horizontal="right"/>
    </xf>
    <xf numFmtId="164" fontId="15" fillId="0" borderId="34" xfId="0" applyNumberFormat="1" applyFont="1" applyFill="1" applyBorder="1" applyAlignment="1">
      <alignment horizontal="right"/>
    </xf>
    <xf numFmtId="0" fontId="15" fillId="0" borderId="35" xfId="0" applyFont="1" applyBorder="1" applyAlignment="1">
      <alignment wrapText="1"/>
    </xf>
    <xf numFmtId="0" fontId="15" fillId="0" borderId="35" xfId="0" applyFont="1" applyFill="1" applyBorder="1" applyAlignment="1">
      <alignment wrapText="1"/>
    </xf>
    <xf numFmtId="0" fontId="13" fillId="0" borderId="36" xfId="0" applyFont="1" applyFill="1" applyBorder="1"/>
    <xf numFmtId="0" fontId="15" fillId="0" borderId="39" xfId="0" applyFont="1" applyBorder="1"/>
    <xf numFmtId="9" fontId="16" fillId="0" borderId="12" xfId="0" applyNumberFormat="1" applyFont="1" applyBorder="1"/>
    <xf numFmtId="9" fontId="16" fillId="0" borderId="31" xfId="0" applyNumberFormat="1" applyFont="1" applyBorder="1"/>
    <xf numFmtId="0" fontId="13" fillId="4" borderId="18" xfId="0" applyFont="1" applyFill="1" applyBorder="1" applyAlignment="1">
      <alignment horizontal="center"/>
    </xf>
    <xf numFmtId="9" fontId="13" fillId="0" borderId="40" xfId="0" applyNumberFormat="1" applyFont="1" applyFill="1" applyBorder="1" applyAlignment="1">
      <alignment horizontal="center"/>
    </xf>
    <xf numFmtId="0" fontId="13" fillId="0" borderId="1" xfId="0" applyFont="1" applyBorder="1"/>
    <xf numFmtId="0" fontId="13" fillId="0" borderId="16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46" fillId="0" borderId="3" xfId="0" applyNumberFormat="1" applyFont="1" applyBorder="1"/>
    <xf numFmtId="3" fontId="17" fillId="0" borderId="3" xfId="0" applyNumberFormat="1" applyFont="1" applyFill="1" applyBorder="1"/>
    <xf numFmtId="9" fontId="21" fillId="0" borderId="10" xfId="2" applyNumberFormat="1" applyFont="1" applyFill="1" applyBorder="1"/>
    <xf numFmtId="3" fontId="17" fillId="0" borderId="12" xfId="0" applyNumberFormat="1" applyFont="1" applyFill="1" applyBorder="1"/>
    <xf numFmtId="9" fontId="21" fillId="0" borderId="13" xfId="2" applyNumberFormat="1" applyFont="1" applyFill="1" applyBorder="1"/>
    <xf numFmtId="9" fontId="13" fillId="0" borderId="3" xfId="2" applyNumberFormat="1" applyFont="1" applyFill="1" applyBorder="1"/>
    <xf numFmtId="0" fontId="0" fillId="0" borderId="0" xfId="0" applyNumberFormat="1"/>
    <xf numFmtId="9" fontId="21" fillId="0" borderId="3" xfId="2" applyNumberFormat="1" applyFont="1" applyFill="1" applyBorder="1"/>
    <xf numFmtId="164" fontId="21" fillId="3" borderId="3" xfId="0" applyNumberFormat="1" applyFont="1" applyFill="1" applyBorder="1" applyAlignment="1">
      <alignment wrapText="1"/>
    </xf>
    <xf numFmtId="0" fontId="42" fillId="0" borderId="0" xfId="0" applyFont="1"/>
    <xf numFmtId="0" fontId="43" fillId="0" borderId="0" xfId="0" applyFont="1"/>
    <xf numFmtId="0" fontId="44" fillId="0" borderId="0" xfId="0" applyFont="1"/>
    <xf numFmtId="0" fontId="13" fillId="4" borderId="22" xfId="0" applyFont="1" applyFill="1" applyBorder="1" applyAlignment="1">
      <alignment horizontal="center"/>
    </xf>
    <xf numFmtId="9" fontId="22" fillId="0" borderId="3" xfId="2" applyNumberFormat="1" applyFont="1" applyFill="1" applyBorder="1"/>
    <xf numFmtId="3" fontId="22" fillId="0" borderId="3" xfId="0" applyNumberFormat="1" applyFont="1" applyFill="1" applyBorder="1"/>
    <xf numFmtId="0" fontId="35" fillId="5" borderId="3" xfId="0" applyFont="1" applyFill="1" applyBorder="1" applyAlignment="1">
      <alignment horizontal="center"/>
    </xf>
    <xf numFmtId="0" fontId="24" fillId="0" borderId="3" xfId="0" applyNumberFormat="1" applyFont="1" applyBorder="1"/>
    <xf numFmtId="0" fontId="35" fillId="5" borderId="43" xfId="0" applyFont="1" applyFill="1" applyBorder="1"/>
    <xf numFmtId="0" fontId="35" fillId="5" borderId="26" xfId="0" applyFont="1" applyFill="1" applyBorder="1"/>
    <xf numFmtId="0" fontId="35" fillId="5" borderId="10" xfId="0" applyFont="1" applyFill="1" applyBorder="1" applyAlignment="1">
      <alignment horizontal="center"/>
    </xf>
    <xf numFmtId="9" fontId="13" fillId="0" borderId="10" xfId="2" applyNumberFormat="1" applyFont="1" applyFill="1" applyBorder="1"/>
    <xf numFmtId="0" fontId="36" fillId="6" borderId="23" xfId="0" applyFont="1" applyFill="1" applyBorder="1"/>
    <xf numFmtId="0" fontId="13" fillId="7" borderId="12" xfId="0" applyNumberFormat="1" applyFont="1" applyFill="1" applyBorder="1"/>
    <xf numFmtId="9" fontId="13" fillId="6" borderId="12" xfId="2" applyNumberFormat="1" applyFont="1" applyFill="1" applyBorder="1"/>
    <xf numFmtId="9" fontId="13" fillId="6" borderId="13" xfId="2" applyNumberFormat="1" applyFont="1" applyFill="1" applyBorder="1"/>
    <xf numFmtId="0" fontId="17" fillId="0" borderId="3" xfId="0" applyFont="1" applyFill="1" applyBorder="1" applyAlignment="1">
      <alignment horizontal="center"/>
    </xf>
    <xf numFmtId="9" fontId="21" fillId="0" borderId="12" xfId="2" applyNumberFormat="1" applyFont="1" applyFill="1" applyBorder="1"/>
    <xf numFmtId="0" fontId="21" fillId="0" borderId="3" xfId="0" applyFont="1" applyBorder="1" applyAlignment="1">
      <alignment wrapText="1"/>
    </xf>
    <xf numFmtId="0" fontId="47" fillId="0" borderId="3" xfId="0" applyNumberFormat="1" applyFont="1" applyBorder="1"/>
    <xf numFmtId="0" fontId="21" fillId="0" borderId="3" xfId="0" applyFont="1" applyFill="1" applyBorder="1" applyAlignment="1">
      <alignment horizontal="right"/>
    </xf>
    <xf numFmtId="164" fontId="21" fillId="0" borderId="3" xfId="0" applyNumberFormat="1" applyFont="1" applyFill="1" applyBorder="1" applyAlignment="1">
      <alignment horizontal="right"/>
    </xf>
    <xf numFmtId="0" fontId="21" fillId="0" borderId="3" xfId="0" applyFont="1" applyFill="1" applyBorder="1" applyAlignment="1">
      <alignment wrapText="1"/>
    </xf>
    <xf numFmtId="0" fontId="21" fillId="0" borderId="3" xfId="0" applyFont="1" applyBorder="1"/>
    <xf numFmtId="0" fontId="17" fillId="0" borderId="3" xfId="0" applyFont="1" applyFill="1" applyBorder="1"/>
    <xf numFmtId="0" fontId="17" fillId="3" borderId="3" xfId="0" applyFont="1" applyFill="1" applyBorder="1"/>
    <xf numFmtId="0" fontId="5" fillId="0" borderId="3" xfId="0" applyFont="1" applyBorder="1"/>
    <xf numFmtId="0" fontId="17" fillId="0" borderId="43" xfId="0" applyFont="1" applyBorder="1"/>
    <xf numFmtId="0" fontId="21" fillId="0" borderId="46" xfId="0" applyFont="1" applyBorder="1"/>
    <xf numFmtId="0" fontId="17" fillId="0" borderId="26" xfId="0" applyFont="1" applyFill="1" applyBorder="1"/>
    <xf numFmtId="0" fontId="17" fillId="0" borderId="26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 wrapText="1"/>
    </xf>
    <xf numFmtId="0" fontId="17" fillId="2" borderId="23" xfId="0" applyFont="1" applyFill="1" applyBorder="1"/>
    <xf numFmtId="0" fontId="17" fillId="2" borderId="12" xfId="0" applyFont="1" applyFill="1" applyBorder="1"/>
    <xf numFmtId="164" fontId="21" fillId="2" borderId="12" xfId="0" applyNumberFormat="1" applyFont="1" applyFill="1" applyBorder="1"/>
    <xf numFmtId="3" fontId="17" fillId="2" borderId="12" xfId="0" applyNumberFormat="1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164" fontId="21" fillId="2" borderId="12" xfId="0" applyNumberFormat="1" applyFont="1" applyFill="1" applyBorder="1" applyAlignment="1">
      <alignment horizontal="right"/>
    </xf>
    <xf numFmtId="164" fontId="17" fillId="2" borderId="12" xfId="0" applyNumberFormat="1" applyFont="1" applyFill="1" applyBorder="1" applyAlignment="1">
      <alignment horizontal="right"/>
    </xf>
    <xf numFmtId="1" fontId="17" fillId="2" borderId="12" xfId="0" applyNumberFormat="1" applyFont="1" applyFill="1" applyBorder="1" applyAlignment="1">
      <alignment horizontal="right"/>
    </xf>
    <xf numFmtId="164" fontId="17" fillId="2" borderId="13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 horizontal="center"/>
    </xf>
    <xf numFmtId="0" fontId="48" fillId="4" borderId="38" xfId="0" applyNumberFormat="1" applyFont="1" applyFill="1" applyBorder="1"/>
    <xf numFmtId="0" fontId="48" fillId="8" borderId="3" xfId="0" applyNumberFormat="1" applyFont="1" applyFill="1" applyBorder="1"/>
    <xf numFmtId="0" fontId="48" fillId="4" borderId="14" xfId="0" applyNumberFormat="1" applyFont="1" applyFill="1" applyBorder="1"/>
    <xf numFmtId="0" fontId="13" fillId="0" borderId="29" xfId="0" applyFont="1" applyFill="1" applyBorder="1" applyAlignment="1">
      <alignment horizontal="center" wrapText="1"/>
    </xf>
    <xf numFmtId="0" fontId="48" fillId="4" borderId="20" xfId="0" applyNumberFormat="1" applyFont="1" applyFill="1" applyBorder="1"/>
    <xf numFmtId="0" fontId="48" fillId="4" borderId="7" xfId="0" applyNumberFormat="1" applyFont="1" applyFill="1" applyBorder="1"/>
    <xf numFmtId="0" fontId="48" fillId="4" borderId="11" xfId="0" applyNumberFormat="1" applyFont="1" applyFill="1" applyBorder="1"/>
    <xf numFmtId="0" fontId="48" fillId="4" borderId="18" xfId="0" applyNumberFormat="1" applyFont="1" applyFill="1" applyBorder="1"/>
    <xf numFmtId="9" fontId="13" fillId="2" borderId="40" xfId="2" applyFont="1" applyFill="1" applyBorder="1"/>
    <xf numFmtId="0" fontId="48" fillId="4" borderId="40" xfId="0" applyNumberFormat="1" applyFont="1" applyFill="1" applyBorder="1"/>
    <xf numFmtId="164" fontId="15" fillId="2" borderId="19" xfId="0" applyNumberFormat="1" applyFont="1" applyFill="1" applyBorder="1" applyAlignment="1">
      <alignment horizontal="right"/>
    </xf>
    <xf numFmtId="0" fontId="48" fillId="4" borderId="17" xfId="0" applyNumberFormat="1" applyFont="1" applyFill="1" applyBorder="1"/>
    <xf numFmtId="0" fontId="19" fillId="0" borderId="3" xfId="0" applyFont="1" applyBorder="1"/>
    <xf numFmtId="0" fontId="13" fillId="0" borderId="48" xfId="0" applyFont="1" applyFill="1" applyBorder="1"/>
    <xf numFmtId="0" fontId="15" fillId="0" borderId="41" xfId="0" applyFont="1" applyFill="1" applyBorder="1"/>
    <xf numFmtId="0" fontId="13" fillId="0" borderId="41" xfId="0" applyFont="1" applyFill="1" applyBorder="1" applyAlignment="1">
      <alignment horizontal="center"/>
    </xf>
    <xf numFmtId="0" fontId="13" fillId="0" borderId="42" xfId="0" applyFont="1" applyFill="1" applyBorder="1"/>
    <xf numFmtId="0" fontId="17" fillId="0" borderId="43" xfId="0" applyFont="1" applyFill="1" applyBorder="1"/>
    <xf numFmtId="0" fontId="17" fillId="0" borderId="26" xfId="0" applyFont="1" applyFill="1" applyBorder="1" applyAlignment="1">
      <alignment horizontal="left"/>
    </xf>
    <xf numFmtId="0" fontId="17" fillId="0" borderId="23" xfId="0" applyFont="1" applyFill="1" applyBorder="1"/>
    <xf numFmtId="0" fontId="13" fillId="8" borderId="3" xfId="0" applyFont="1" applyFill="1" applyBorder="1" applyAlignment="1">
      <alignment horizontal="center"/>
    </xf>
    <xf numFmtId="0" fontId="0" fillId="8" borderId="3" xfId="0" applyNumberFormat="1" applyFill="1" applyBorder="1"/>
    <xf numFmtId="0" fontId="0" fillId="0" borderId="0" xfId="0" applyBorder="1"/>
    <xf numFmtId="0" fontId="32" fillId="0" borderId="3" xfId="0" applyFont="1" applyFill="1" applyBorder="1" applyAlignment="1">
      <alignment horizontal="center"/>
    </xf>
    <xf numFmtId="0" fontId="22" fillId="0" borderId="43" xfId="0" applyFont="1" applyBorder="1"/>
    <xf numFmtId="0" fontId="32" fillId="0" borderId="46" xfId="0" applyFont="1" applyFill="1" applyBorder="1" applyAlignment="1"/>
    <xf numFmtId="0" fontId="32" fillId="0" borderId="47" xfId="0" applyFont="1" applyFill="1" applyBorder="1" applyAlignment="1"/>
    <xf numFmtId="0" fontId="24" fillId="0" borderId="26" xfId="0" applyFont="1" applyBorder="1"/>
    <xf numFmtId="0" fontId="22" fillId="0" borderId="26" xfId="0" applyFont="1" applyBorder="1"/>
    <xf numFmtId="164" fontId="32" fillId="0" borderId="10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24" fillId="0" borderId="23" xfId="0" applyFont="1" applyBorder="1"/>
    <xf numFmtId="3" fontId="33" fillId="0" borderId="12" xfId="0" applyNumberFormat="1" applyFont="1" applyFill="1" applyBorder="1"/>
    <xf numFmtId="9" fontId="33" fillId="0" borderId="12" xfId="2" applyNumberFormat="1" applyFont="1" applyFill="1" applyBorder="1"/>
    <xf numFmtId="9" fontId="33" fillId="0" borderId="13" xfId="2" applyNumberFormat="1" applyFont="1" applyFill="1" applyBorder="1"/>
    <xf numFmtId="0" fontId="0" fillId="0" borderId="3" xfId="0" applyBorder="1"/>
    <xf numFmtId="0" fontId="0" fillId="0" borderId="26" xfId="0" applyBorder="1"/>
    <xf numFmtId="0" fontId="37" fillId="0" borderId="0" xfId="0" applyFont="1" applyAlignment="1">
      <alignment horizontal="center"/>
    </xf>
    <xf numFmtId="0" fontId="25" fillId="0" borderId="44" xfId="0" applyFont="1" applyFill="1" applyBorder="1" applyAlignment="1">
      <alignment horizontal="center"/>
    </xf>
    <xf numFmtId="0" fontId="25" fillId="0" borderId="40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left"/>
    </xf>
    <xf numFmtId="0" fontId="17" fillId="0" borderId="47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7" fillId="0" borderId="46" xfId="0" applyFont="1" applyFill="1" applyBorder="1" applyAlignment="1"/>
    <xf numFmtId="0" fontId="17" fillId="0" borderId="46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7" fillId="0" borderId="50" xfId="0" applyFont="1" applyBorder="1" applyAlignment="1">
      <alignment horizontal="center"/>
    </xf>
    <xf numFmtId="0" fontId="47" fillId="0" borderId="51" xfId="0" applyFont="1" applyBorder="1" applyAlignment="1">
      <alignment horizontal="center"/>
    </xf>
    <xf numFmtId="0" fontId="47" fillId="0" borderId="52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3" fillId="2" borderId="49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32" fillId="0" borderId="46" xfId="0" applyFont="1" applyFill="1" applyBorder="1" applyAlignment="1">
      <alignment horizontal="center"/>
    </xf>
    <xf numFmtId="0" fontId="33" fillId="0" borderId="3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5" fillId="5" borderId="46" xfId="0" applyFont="1" applyFill="1" applyBorder="1" applyAlignment="1">
      <alignment horizontal="center"/>
    </xf>
    <xf numFmtId="0" fontId="35" fillId="5" borderId="47" xfId="0" applyFont="1" applyFill="1" applyBorder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V23"/>
  <sheetViews>
    <sheetView zoomScale="120" zoomScaleNormal="120" workbookViewId="0">
      <selection activeCell="F28" sqref="F28"/>
    </sheetView>
  </sheetViews>
  <sheetFormatPr defaultRowHeight="15"/>
  <cols>
    <col min="1" max="1" width="4" style="8" customWidth="1"/>
    <col min="2" max="2" width="23.5703125" style="8" customWidth="1"/>
    <col min="3" max="3" width="8.5703125" style="8" customWidth="1"/>
    <col min="4" max="4" width="8.140625" style="8" customWidth="1"/>
    <col min="5" max="5" width="9.28515625" style="8" customWidth="1"/>
    <col min="6" max="6" width="8.42578125" style="8" customWidth="1"/>
    <col min="7" max="7" width="7.85546875" style="8" customWidth="1"/>
    <col min="8" max="8" width="9.140625" style="40"/>
    <col min="9" max="9" width="5.28515625" style="8" customWidth="1"/>
    <col min="10" max="10" width="5.28515625" style="8" bestFit="1" customWidth="1"/>
    <col min="11" max="11" width="5.28515625" style="8" customWidth="1"/>
    <col min="12" max="12" width="7" style="8" customWidth="1"/>
    <col min="13" max="13" width="4.28515625" style="8" customWidth="1"/>
    <col min="14" max="14" width="5.85546875" style="8" customWidth="1"/>
    <col min="15" max="15" width="5.5703125" style="8" bestFit="1" customWidth="1"/>
    <col min="16" max="16" width="6.7109375" style="8" customWidth="1"/>
    <col min="17" max="17" width="4.140625" style="8" customWidth="1"/>
    <col min="18" max="18" width="5.28515625" style="8" bestFit="1" customWidth="1"/>
    <col min="19" max="19" width="5.7109375" style="8" customWidth="1"/>
    <col min="20" max="20" width="6.85546875" style="8" customWidth="1"/>
    <col min="21" max="21" width="4.42578125" style="8" customWidth="1"/>
    <col min="22" max="22" width="5.85546875" style="8" customWidth="1"/>
  </cols>
  <sheetData>
    <row r="5" spans="1:20">
      <c r="A5" s="188" t="s">
        <v>61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</row>
    <row r="6" spans="1:20">
      <c r="A6" s="10"/>
      <c r="B6" s="10"/>
      <c r="C6" s="10"/>
      <c r="D6" s="10"/>
      <c r="E6" s="10"/>
      <c r="F6" s="10"/>
      <c r="G6" s="10"/>
      <c r="H6" s="35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20" s="22" customFormat="1" ht="9.75" customHeight="1">
      <c r="H7" s="36"/>
    </row>
    <row r="8" spans="1:20">
      <c r="A8" s="45" t="s">
        <v>56</v>
      </c>
      <c r="B8" s="46"/>
      <c r="C8" s="29"/>
      <c r="D8" s="29"/>
      <c r="E8" s="29"/>
      <c r="F8" s="29"/>
      <c r="G8" s="29"/>
      <c r="H8" s="37"/>
      <c r="I8" s="29"/>
      <c r="J8" s="29"/>
      <c r="K8" s="29"/>
      <c r="P8" s="30"/>
      <c r="Q8" s="30"/>
      <c r="R8" s="30"/>
      <c r="S8" s="30"/>
      <c r="T8" s="30"/>
    </row>
    <row r="9" spans="1:20">
      <c r="A9" s="45" t="s">
        <v>138</v>
      </c>
      <c r="B9" s="50"/>
      <c r="C9" s="31"/>
      <c r="D9" s="31"/>
      <c r="E9" s="31"/>
      <c r="F9" s="31"/>
      <c r="G9" s="31"/>
      <c r="H9" s="38"/>
      <c r="I9" s="31"/>
      <c r="J9" s="29"/>
      <c r="K9" s="29"/>
      <c r="P9" s="30"/>
      <c r="Q9" s="30"/>
      <c r="R9" s="30"/>
      <c r="S9" s="30"/>
      <c r="T9" s="30"/>
    </row>
    <row r="10" spans="1:20" ht="15.75" thickBot="1">
      <c r="A10" s="31"/>
      <c r="B10" s="7"/>
      <c r="C10" s="31"/>
      <c r="D10" s="31"/>
      <c r="E10" s="31"/>
      <c r="F10" s="31"/>
      <c r="G10" s="31"/>
      <c r="H10" s="38"/>
      <c r="I10" s="31"/>
      <c r="J10" s="29"/>
      <c r="K10" s="29"/>
      <c r="P10" s="30"/>
      <c r="Q10" s="30"/>
      <c r="R10" s="30"/>
      <c r="S10" s="30"/>
      <c r="T10" s="30"/>
    </row>
    <row r="11" spans="1:20" ht="15.75" thickBot="1">
      <c r="A11" s="7"/>
      <c r="B11" s="65"/>
      <c r="C11" s="189" t="s">
        <v>44</v>
      </c>
      <c r="D11" s="190"/>
      <c r="E11" s="190"/>
      <c r="F11" s="190"/>
      <c r="G11" s="190"/>
      <c r="H11" s="191"/>
      <c r="I11" s="7"/>
    </row>
    <row r="12" spans="1:20" ht="15.75" thickBot="1">
      <c r="A12" s="7"/>
      <c r="B12" s="97" t="s">
        <v>45</v>
      </c>
      <c r="C12" s="192" t="s">
        <v>143</v>
      </c>
      <c r="D12" s="193"/>
      <c r="E12" s="192" t="s">
        <v>146</v>
      </c>
      <c r="F12" s="193"/>
      <c r="G12" s="194" t="s">
        <v>68</v>
      </c>
      <c r="H12" s="193"/>
      <c r="I12" s="7"/>
    </row>
    <row r="13" spans="1:20" ht="15.75" thickBot="1">
      <c r="A13" s="7"/>
      <c r="B13" s="66"/>
      <c r="C13" s="67" t="s">
        <v>46</v>
      </c>
      <c r="D13" s="68" t="s">
        <v>34</v>
      </c>
      <c r="E13" s="67" t="s">
        <v>46</v>
      </c>
      <c r="F13" s="68" t="s">
        <v>34</v>
      </c>
      <c r="G13" s="67" t="s">
        <v>46</v>
      </c>
      <c r="H13" s="68" t="s">
        <v>34</v>
      </c>
      <c r="I13" s="7"/>
    </row>
    <row r="14" spans="1:20">
      <c r="A14" s="7"/>
      <c r="B14" s="61" t="s">
        <v>15</v>
      </c>
      <c r="C14" s="60">
        <v>7438</v>
      </c>
      <c r="D14" s="59">
        <f>C14/C19</f>
        <v>0.36089277049975738</v>
      </c>
      <c r="E14" s="60">
        <v>7279</v>
      </c>
      <c r="F14" s="59">
        <f>E14/E19</f>
        <v>0.35721646954900133</v>
      </c>
      <c r="G14" s="74">
        <f t="shared" ref="G14:G19" si="0">E14- C14</f>
        <v>-159</v>
      </c>
      <c r="H14" s="72">
        <f t="shared" ref="H14:H19" si="1">G14/C14</f>
        <v>-2.1376714170475934E-2</v>
      </c>
      <c r="I14" s="7"/>
    </row>
    <row r="15" spans="1:20">
      <c r="A15" s="7"/>
      <c r="B15" s="62" t="s">
        <v>66</v>
      </c>
      <c r="C15" s="60">
        <v>4517</v>
      </c>
      <c r="D15" s="59">
        <f>C15/C19</f>
        <v>0.21916545366327025</v>
      </c>
      <c r="E15" s="60">
        <v>4500</v>
      </c>
      <c r="F15" s="59">
        <f>E15/E19</f>
        <v>0.2208372184325465</v>
      </c>
      <c r="G15" s="77">
        <f t="shared" si="0"/>
        <v>-17</v>
      </c>
      <c r="H15" s="76">
        <f t="shared" si="1"/>
        <v>-3.7635598848793448E-3</v>
      </c>
      <c r="I15" s="7"/>
      <c r="N15" s="33"/>
    </row>
    <row r="16" spans="1:20">
      <c r="A16" s="7"/>
      <c r="B16" s="62" t="s">
        <v>16</v>
      </c>
      <c r="C16" s="60">
        <v>851</v>
      </c>
      <c r="D16" s="59">
        <f>C16/C19</f>
        <v>4.1290635613779721E-2</v>
      </c>
      <c r="E16" s="60">
        <v>922</v>
      </c>
      <c r="F16" s="59">
        <f>E16/E19</f>
        <v>4.5247092309957306E-2</v>
      </c>
      <c r="G16" s="78">
        <f t="shared" si="0"/>
        <v>71</v>
      </c>
      <c r="H16" s="76">
        <f t="shared" si="1"/>
        <v>8.3431257344300819E-2</v>
      </c>
      <c r="I16" s="7"/>
      <c r="N16" s="33"/>
    </row>
    <row r="17" spans="1:17">
      <c r="A17" s="7"/>
      <c r="B17" s="62" t="s">
        <v>17</v>
      </c>
      <c r="C17" s="60">
        <v>5607</v>
      </c>
      <c r="D17" s="59">
        <f>C17/C19</f>
        <v>0.2720524017467249</v>
      </c>
      <c r="E17" s="60">
        <v>5512</v>
      </c>
      <c r="F17" s="59">
        <f>E17/E19</f>
        <v>0.27050105511115474</v>
      </c>
      <c r="G17" s="79">
        <f t="shared" si="0"/>
        <v>-95</v>
      </c>
      <c r="H17" s="76">
        <f t="shared" si="1"/>
        <v>-1.6943106830747279E-2</v>
      </c>
      <c r="I17" s="7"/>
    </row>
    <row r="18" spans="1:17" ht="15.75" thickBot="1">
      <c r="A18" s="7"/>
      <c r="B18" s="32" t="s">
        <v>18</v>
      </c>
      <c r="C18" s="71">
        <v>2197</v>
      </c>
      <c r="D18" s="70">
        <f>C18/C19</f>
        <v>0.10659873847646774</v>
      </c>
      <c r="E18" s="71">
        <v>2164</v>
      </c>
      <c r="F18" s="70">
        <f>E18/E19</f>
        <v>0.10619816459734013</v>
      </c>
      <c r="G18" s="75">
        <f t="shared" si="0"/>
        <v>-33</v>
      </c>
      <c r="H18" s="73">
        <f t="shared" si="1"/>
        <v>-1.5020482476103778E-2</v>
      </c>
      <c r="I18" s="7"/>
    </row>
    <row r="19" spans="1:17" ht="15.75" thickBot="1">
      <c r="A19" s="7"/>
      <c r="B19" s="34" t="s">
        <v>14</v>
      </c>
      <c r="C19" s="58">
        <f>SUM(C14:C18)</f>
        <v>20610</v>
      </c>
      <c r="D19" s="64">
        <f>C19/C19</f>
        <v>1</v>
      </c>
      <c r="E19" s="63">
        <f>SUM(E14:E18)</f>
        <v>20377</v>
      </c>
      <c r="F19" s="64">
        <f>E19/E19</f>
        <v>1</v>
      </c>
      <c r="G19" s="80">
        <f t="shared" si="0"/>
        <v>-233</v>
      </c>
      <c r="H19" s="69">
        <f t="shared" si="1"/>
        <v>-1.1305191654536632E-2</v>
      </c>
      <c r="I19" s="7"/>
      <c r="Q19" s="8" t="s">
        <v>128</v>
      </c>
    </row>
    <row r="20" spans="1:17" s="24" customFormat="1">
      <c r="A20" s="23"/>
      <c r="B20" s="25"/>
      <c r="C20" s="26"/>
      <c r="D20" s="27"/>
      <c r="E20" s="26"/>
      <c r="F20" s="27"/>
      <c r="G20" s="28"/>
      <c r="H20" s="39"/>
      <c r="I20" s="23"/>
    </row>
    <row r="22" spans="1:17">
      <c r="B22" s="54"/>
      <c r="C22" s="106"/>
    </row>
    <row r="23" spans="1:17">
      <c r="E23" s="56"/>
    </row>
  </sheetData>
  <mergeCells count="5">
    <mergeCell ref="A5:S5"/>
    <mergeCell ref="C11:H11"/>
    <mergeCell ref="C12:D12"/>
    <mergeCell ref="E12:F12"/>
    <mergeCell ref="G12:H12"/>
  </mergeCells>
  <phoneticPr fontId="0" type="noConversion"/>
  <pageMargins left="0.16" right="0.2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1"/>
  <sheetViews>
    <sheetView zoomScale="120" zoomScaleNormal="120" workbookViewId="0">
      <selection activeCell="T24" sqref="T24"/>
    </sheetView>
  </sheetViews>
  <sheetFormatPr defaultRowHeight="15"/>
  <cols>
    <col min="1" max="1" width="3" style="55" customWidth="1"/>
    <col min="2" max="2" width="18.28515625" style="8" customWidth="1"/>
    <col min="3" max="4" width="6" style="8" customWidth="1"/>
    <col min="5" max="5" width="4.5703125" style="8" customWidth="1"/>
    <col min="6" max="6" width="4.85546875" style="56" customWidth="1"/>
    <col min="7" max="7" width="6.42578125" style="8" customWidth="1"/>
    <col min="8" max="8" width="5.42578125" style="8" customWidth="1"/>
    <col min="9" max="9" width="4.7109375" style="8" customWidth="1"/>
    <col min="10" max="10" width="5.140625" style="56" customWidth="1"/>
    <col min="11" max="11" width="6.140625" style="8" customWidth="1"/>
    <col min="12" max="12" width="4.85546875" style="8" customWidth="1"/>
    <col min="13" max="13" width="4.28515625" style="8" customWidth="1"/>
    <col min="14" max="14" width="6" style="56" customWidth="1"/>
    <col min="15" max="15" width="6" style="8" customWidth="1"/>
    <col min="16" max="16" width="5.28515625" style="8" customWidth="1"/>
    <col min="17" max="17" width="4.5703125" style="8" customWidth="1"/>
    <col min="18" max="18" width="5.42578125" style="56" customWidth="1"/>
    <col min="19" max="20" width="5.7109375" style="8" customWidth="1"/>
    <col min="21" max="21" width="4.28515625" style="8" customWidth="1"/>
    <col min="22" max="22" width="5.5703125" style="55" customWidth="1"/>
    <col min="23" max="24" width="6.28515625" style="8" customWidth="1"/>
    <col min="25" max="25" width="4.85546875" style="8" customWidth="1"/>
    <col min="26" max="26" width="5.28515625" style="8" customWidth="1"/>
    <col min="27" max="27" width="9.7109375" style="8" bestFit="1" customWidth="1"/>
  </cols>
  <sheetData>
    <row r="3" spans="1:27">
      <c r="A3" s="202" t="s">
        <v>61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</row>
    <row r="4" spans="1:27" ht="9.75" customHeight="1"/>
    <row r="5" spans="1:27" s="13" customFormat="1">
      <c r="A5" s="199" t="s">
        <v>57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1"/>
      <c r="X5" s="11"/>
      <c r="Y5" s="11"/>
      <c r="Z5" s="11"/>
      <c r="AA5" s="12"/>
    </row>
    <row r="6" spans="1:27" s="13" customFormat="1" ht="15.75" thickBot="1">
      <c r="A6" s="14" t="s">
        <v>139</v>
      </c>
      <c r="B6" s="11"/>
      <c r="C6" s="11"/>
      <c r="D6" s="11"/>
      <c r="E6" s="14"/>
      <c r="F6" s="14"/>
      <c r="G6" s="11"/>
      <c r="H6" s="11"/>
      <c r="I6" s="14"/>
      <c r="J6" s="14"/>
      <c r="K6" s="11"/>
      <c r="L6" s="11"/>
      <c r="M6" s="14"/>
      <c r="N6" s="14"/>
      <c r="O6" s="11"/>
      <c r="P6" s="11"/>
      <c r="Q6" s="14"/>
      <c r="R6" s="14"/>
      <c r="S6" s="11"/>
      <c r="T6" s="11"/>
      <c r="U6" s="11"/>
      <c r="V6" s="11"/>
      <c r="W6" s="11"/>
      <c r="X6" s="11"/>
      <c r="Y6" s="11"/>
      <c r="Z6" s="11"/>
      <c r="AA6" s="12"/>
    </row>
    <row r="7" spans="1:27" s="13" customFormat="1">
      <c r="A7" s="164"/>
      <c r="B7" s="168" t="s">
        <v>58</v>
      </c>
      <c r="C7" s="200" t="s">
        <v>31</v>
      </c>
      <c r="D7" s="200"/>
      <c r="E7" s="200"/>
      <c r="F7" s="200"/>
      <c r="G7" s="201" t="s">
        <v>67</v>
      </c>
      <c r="H7" s="201"/>
      <c r="I7" s="201"/>
      <c r="J7" s="201"/>
      <c r="K7" s="201" t="s">
        <v>16</v>
      </c>
      <c r="L7" s="201"/>
      <c r="M7" s="201"/>
      <c r="N7" s="201"/>
      <c r="O7" s="200" t="s">
        <v>132</v>
      </c>
      <c r="P7" s="200"/>
      <c r="Q7" s="200"/>
      <c r="R7" s="200"/>
      <c r="S7" s="197" t="s">
        <v>32</v>
      </c>
      <c r="T7" s="197"/>
      <c r="U7" s="197"/>
      <c r="V7" s="197"/>
      <c r="W7" s="197" t="s">
        <v>133</v>
      </c>
      <c r="X7" s="197"/>
      <c r="Y7" s="197"/>
      <c r="Z7" s="198"/>
      <c r="AA7" s="12"/>
    </row>
    <row r="8" spans="1:27" s="13" customFormat="1">
      <c r="A8" s="165"/>
      <c r="B8" s="138" t="s">
        <v>59</v>
      </c>
      <c r="C8" s="125" t="s">
        <v>144</v>
      </c>
      <c r="D8" s="125" t="s">
        <v>147</v>
      </c>
      <c r="E8" s="195" t="s">
        <v>64</v>
      </c>
      <c r="F8" s="195"/>
      <c r="G8" s="125" t="s">
        <v>144</v>
      </c>
      <c r="H8" s="125" t="s">
        <v>147</v>
      </c>
      <c r="I8" s="195" t="s">
        <v>33</v>
      </c>
      <c r="J8" s="195"/>
      <c r="K8" s="125" t="s">
        <v>144</v>
      </c>
      <c r="L8" s="125" t="s">
        <v>147</v>
      </c>
      <c r="M8" s="195" t="s">
        <v>33</v>
      </c>
      <c r="N8" s="195"/>
      <c r="O8" s="125" t="s">
        <v>144</v>
      </c>
      <c r="P8" s="125" t="s">
        <v>147</v>
      </c>
      <c r="Q8" s="195" t="s">
        <v>33</v>
      </c>
      <c r="R8" s="195"/>
      <c r="S8" s="125" t="s">
        <v>144</v>
      </c>
      <c r="T8" s="125" t="s">
        <v>147</v>
      </c>
      <c r="U8" s="195" t="s">
        <v>33</v>
      </c>
      <c r="V8" s="195"/>
      <c r="W8" s="125" t="s">
        <v>144</v>
      </c>
      <c r="X8" s="125" t="s">
        <v>147</v>
      </c>
      <c r="Y8" s="195" t="s">
        <v>33</v>
      </c>
      <c r="Z8" s="196"/>
      <c r="AA8" s="12"/>
    </row>
    <row r="9" spans="1:27" s="13" customFormat="1">
      <c r="A9" s="166">
        <v>1</v>
      </c>
      <c r="B9" s="169" t="s">
        <v>19</v>
      </c>
      <c r="C9" s="163">
        <v>261</v>
      </c>
      <c r="D9" s="100">
        <v>257</v>
      </c>
      <c r="E9" s="101">
        <f t="shared" ref="E9:E20" si="0">D9-C9</f>
        <v>-4</v>
      </c>
      <c r="F9" s="107">
        <f>E9/C9</f>
        <v>-1.532567049808429E-2</v>
      </c>
      <c r="G9" s="163">
        <v>70</v>
      </c>
      <c r="H9" s="100">
        <v>68</v>
      </c>
      <c r="I9" s="101">
        <f t="shared" ref="I9:I20" si="1">H9-G9</f>
        <v>-2</v>
      </c>
      <c r="J9" s="107">
        <f>I9/G9</f>
        <v>-2.8571428571428571E-2</v>
      </c>
      <c r="K9" s="163">
        <v>12</v>
      </c>
      <c r="L9" s="100">
        <v>11</v>
      </c>
      <c r="M9" s="101">
        <f t="shared" ref="M9:M20" si="2">L9-K9</f>
        <v>-1</v>
      </c>
      <c r="N9" s="107">
        <f>M9/K9</f>
        <v>-8.3333333333333329E-2</v>
      </c>
      <c r="O9" s="163">
        <v>117</v>
      </c>
      <c r="P9" s="100">
        <v>109</v>
      </c>
      <c r="Q9" s="101">
        <f t="shared" ref="Q9:Q20" si="3">P9-O9</f>
        <v>-8</v>
      </c>
      <c r="R9" s="107">
        <f>Q9/O9</f>
        <v>-6.8376068376068383E-2</v>
      </c>
      <c r="S9" s="163">
        <v>38</v>
      </c>
      <c r="T9" s="100">
        <v>35</v>
      </c>
      <c r="U9" s="101">
        <f t="shared" ref="U9:U20" si="4">T9-S9</f>
        <v>-3</v>
      </c>
      <c r="V9" s="107">
        <f>U9/S9</f>
        <v>-7.8947368421052627E-2</v>
      </c>
      <c r="W9" s="100">
        <f t="shared" ref="W9:W19" si="5">C9+G9+K9+O9+S9</f>
        <v>498</v>
      </c>
      <c r="X9" s="100">
        <f t="shared" ref="X9:X19" si="6">D9+H9+L9+P9+T9</f>
        <v>480</v>
      </c>
      <c r="Y9" s="101">
        <f t="shared" ref="Y9:Y20" si="7">X9-W9</f>
        <v>-18</v>
      </c>
      <c r="Z9" s="102">
        <f>Y9/W9</f>
        <v>-3.614457831325301E-2</v>
      </c>
      <c r="AA9" s="12"/>
    </row>
    <row r="10" spans="1:27" s="13" customFormat="1">
      <c r="A10" s="166">
        <v>2</v>
      </c>
      <c r="B10" s="138" t="s">
        <v>20</v>
      </c>
      <c r="C10" s="163">
        <v>619</v>
      </c>
      <c r="D10" s="100">
        <v>587</v>
      </c>
      <c r="E10" s="101">
        <f t="shared" si="0"/>
        <v>-32</v>
      </c>
      <c r="F10" s="107">
        <f t="shared" ref="F10:F20" si="8">E10/C10</f>
        <v>-5.1696284329563816E-2</v>
      </c>
      <c r="G10" s="163">
        <v>258</v>
      </c>
      <c r="H10" s="100">
        <v>252</v>
      </c>
      <c r="I10" s="101">
        <f t="shared" si="1"/>
        <v>-6</v>
      </c>
      <c r="J10" s="107">
        <f t="shared" ref="J10:J20" si="9">I10/G10</f>
        <v>-2.3255813953488372E-2</v>
      </c>
      <c r="K10" s="163">
        <v>57</v>
      </c>
      <c r="L10" s="100">
        <v>56</v>
      </c>
      <c r="M10" s="101">
        <f t="shared" si="2"/>
        <v>-1</v>
      </c>
      <c r="N10" s="107">
        <f t="shared" ref="N10:N20" si="10">M10/K10</f>
        <v>-1.7543859649122806E-2</v>
      </c>
      <c r="O10" s="163">
        <v>412</v>
      </c>
      <c r="P10" s="100">
        <v>397</v>
      </c>
      <c r="Q10" s="101">
        <f t="shared" si="3"/>
        <v>-15</v>
      </c>
      <c r="R10" s="107">
        <f t="shared" ref="R10:R20" si="11">Q10/O10</f>
        <v>-3.640776699029126E-2</v>
      </c>
      <c r="S10" s="163">
        <v>133</v>
      </c>
      <c r="T10" s="100">
        <v>124</v>
      </c>
      <c r="U10" s="101">
        <f t="shared" si="4"/>
        <v>-9</v>
      </c>
      <c r="V10" s="107">
        <f t="shared" ref="V10:V20" si="12">U10/S10</f>
        <v>-6.7669172932330823E-2</v>
      </c>
      <c r="W10" s="100">
        <f t="shared" si="5"/>
        <v>1479</v>
      </c>
      <c r="X10" s="100">
        <f t="shared" si="6"/>
        <v>1416</v>
      </c>
      <c r="Y10" s="101">
        <f t="shared" si="7"/>
        <v>-63</v>
      </c>
      <c r="Z10" s="102">
        <f t="shared" ref="Z10:Z20" si="13">Y10/W10</f>
        <v>-4.2596348884381338E-2</v>
      </c>
      <c r="AA10" s="12"/>
    </row>
    <row r="11" spans="1:27" s="13" customFormat="1">
      <c r="A11" s="166">
        <v>3</v>
      </c>
      <c r="B11" s="138" t="s">
        <v>21</v>
      </c>
      <c r="C11" s="163">
        <v>789</v>
      </c>
      <c r="D11" s="100">
        <v>772</v>
      </c>
      <c r="E11" s="101">
        <f t="shared" si="0"/>
        <v>-17</v>
      </c>
      <c r="F11" s="107">
        <f t="shared" si="8"/>
        <v>-2.1546261089987327E-2</v>
      </c>
      <c r="G11" s="163">
        <v>315</v>
      </c>
      <c r="H11" s="100">
        <v>314</v>
      </c>
      <c r="I11" s="101">
        <f t="shared" si="1"/>
        <v>-1</v>
      </c>
      <c r="J11" s="107">
        <f t="shared" si="9"/>
        <v>-3.1746031746031746E-3</v>
      </c>
      <c r="K11" s="163">
        <v>40</v>
      </c>
      <c r="L11" s="100">
        <v>38</v>
      </c>
      <c r="M11" s="101">
        <f t="shared" si="2"/>
        <v>-2</v>
      </c>
      <c r="N11" s="107">
        <f t="shared" si="10"/>
        <v>-0.05</v>
      </c>
      <c r="O11" s="163">
        <v>413</v>
      </c>
      <c r="P11" s="100">
        <v>412</v>
      </c>
      <c r="Q11" s="101">
        <f t="shared" si="3"/>
        <v>-1</v>
      </c>
      <c r="R11" s="107">
        <f t="shared" si="11"/>
        <v>-2.4213075060532689E-3</v>
      </c>
      <c r="S11" s="163">
        <v>72</v>
      </c>
      <c r="T11" s="100">
        <v>73</v>
      </c>
      <c r="U11" s="101">
        <f t="shared" si="4"/>
        <v>1</v>
      </c>
      <c r="V11" s="107">
        <f t="shared" si="12"/>
        <v>1.3888888888888888E-2</v>
      </c>
      <c r="W11" s="100">
        <f t="shared" si="5"/>
        <v>1629</v>
      </c>
      <c r="X11" s="100">
        <f t="shared" si="6"/>
        <v>1609</v>
      </c>
      <c r="Y11" s="101">
        <f t="shared" si="7"/>
        <v>-20</v>
      </c>
      <c r="Z11" s="102">
        <f t="shared" si="13"/>
        <v>-1.2277470841006752E-2</v>
      </c>
      <c r="AA11" s="12"/>
    </row>
    <row r="12" spans="1:27" s="13" customFormat="1">
      <c r="A12" s="166">
        <v>4</v>
      </c>
      <c r="B12" s="169" t="s">
        <v>22</v>
      </c>
      <c r="C12" s="163">
        <v>1605</v>
      </c>
      <c r="D12" s="100">
        <v>1560</v>
      </c>
      <c r="E12" s="101">
        <f t="shared" si="0"/>
        <v>-45</v>
      </c>
      <c r="F12" s="107">
        <f t="shared" si="8"/>
        <v>-2.8037383177570093E-2</v>
      </c>
      <c r="G12" s="163">
        <v>801</v>
      </c>
      <c r="H12" s="100">
        <v>788</v>
      </c>
      <c r="I12" s="101">
        <f t="shared" si="1"/>
        <v>-13</v>
      </c>
      <c r="J12" s="107">
        <f t="shared" si="9"/>
        <v>-1.6229712858926344E-2</v>
      </c>
      <c r="K12" s="163">
        <v>143</v>
      </c>
      <c r="L12" s="100">
        <v>156</v>
      </c>
      <c r="M12" s="101">
        <f t="shared" si="2"/>
        <v>13</v>
      </c>
      <c r="N12" s="107">
        <f t="shared" si="10"/>
        <v>9.0909090909090912E-2</v>
      </c>
      <c r="O12" s="163">
        <v>1060</v>
      </c>
      <c r="P12" s="100">
        <v>1018</v>
      </c>
      <c r="Q12" s="101">
        <f t="shared" si="3"/>
        <v>-42</v>
      </c>
      <c r="R12" s="107">
        <f t="shared" si="11"/>
        <v>-3.962264150943396E-2</v>
      </c>
      <c r="S12" s="163">
        <v>447</v>
      </c>
      <c r="T12" s="100">
        <v>429</v>
      </c>
      <c r="U12" s="101">
        <f t="shared" si="4"/>
        <v>-18</v>
      </c>
      <c r="V12" s="107">
        <f t="shared" si="12"/>
        <v>-4.0268456375838924E-2</v>
      </c>
      <c r="W12" s="100">
        <f t="shared" si="5"/>
        <v>4056</v>
      </c>
      <c r="X12" s="100">
        <f t="shared" si="6"/>
        <v>3951</v>
      </c>
      <c r="Y12" s="101">
        <f t="shared" si="7"/>
        <v>-105</v>
      </c>
      <c r="Z12" s="102">
        <f t="shared" si="13"/>
        <v>-2.5887573964497042E-2</v>
      </c>
      <c r="AA12" s="12"/>
    </row>
    <row r="13" spans="1:27" s="13" customFormat="1">
      <c r="A13" s="166">
        <v>5</v>
      </c>
      <c r="B13" s="169" t="s">
        <v>23</v>
      </c>
      <c r="C13" s="163">
        <v>861</v>
      </c>
      <c r="D13" s="100">
        <v>844</v>
      </c>
      <c r="E13" s="101">
        <f t="shared" si="0"/>
        <v>-17</v>
      </c>
      <c r="F13" s="107">
        <f t="shared" si="8"/>
        <v>-1.9744483159117306E-2</v>
      </c>
      <c r="G13" s="163">
        <v>608</v>
      </c>
      <c r="H13" s="100">
        <v>612</v>
      </c>
      <c r="I13" s="101">
        <f t="shared" si="1"/>
        <v>4</v>
      </c>
      <c r="J13" s="107">
        <f t="shared" si="9"/>
        <v>6.5789473684210523E-3</v>
      </c>
      <c r="K13" s="163">
        <v>160</v>
      </c>
      <c r="L13" s="100">
        <v>199</v>
      </c>
      <c r="M13" s="101">
        <f t="shared" si="2"/>
        <v>39</v>
      </c>
      <c r="N13" s="107">
        <f t="shared" si="10"/>
        <v>0.24374999999999999</v>
      </c>
      <c r="O13" s="163">
        <v>819</v>
      </c>
      <c r="P13" s="100">
        <v>818</v>
      </c>
      <c r="Q13" s="101">
        <f t="shared" si="3"/>
        <v>-1</v>
      </c>
      <c r="R13" s="107">
        <f t="shared" si="11"/>
        <v>-1.221001221001221E-3</v>
      </c>
      <c r="S13" s="163">
        <v>396</v>
      </c>
      <c r="T13" s="100">
        <v>403</v>
      </c>
      <c r="U13" s="101">
        <f t="shared" si="4"/>
        <v>7</v>
      </c>
      <c r="V13" s="107">
        <f t="shared" si="12"/>
        <v>1.7676767676767676E-2</v>
      </c>
      <c r="W13" s="100">
        <f t="shared" si="5"/>
        <v>2844</v>
      </c>
      <c r="X13" s="100">
        <f t="shared" si="6"/>
        <v>2876</v>
      </c>
      <c r="Y13" s="101">
        <f t="shared" si="7"/>
        <v>32</v>
      </c>
      <c r="Z13" s="102">
        <f t="shared" si="13"/>
        <v>1.1251758087201125E-2</v>
      </c>
      <c r="AA13" s="12"/>
    </row>
    <row r="14" spans="1:27" s="13" customFormat="1">
      <c r="A14" s="166">
        <v>6</v>
      </c>
      <c r="B14" s="169" t="s">
        <v>24</v>
      </c>
      <c r="C14" s="163">
        <v>10</v>
      </c>
      <c r="D14" s="100">
        <v>10</v>
      </c>
      <c r="E14" s="101">
        <f t="shared" si="0"/>
        <v>0</v>
      </c>
      <c r="F14" s="107">
        <f t="shared" si="8"/>
        <v>0</v>
      </c>
      <c r="G14" s="163">
        <v>6</v>
      </c>
      <c r="H14" s="100">
        <v>6</v>
      </c>
      <c r="I14" s="101">
        <f t="shared" si="1"/>
        <v>0</v>
      </c>
      <c r="J14" s="107">
        <f t="shared" si="9"/>
        <v>0</v>
      </c>
      <c r="K14" s="163">
        <v>7</v>
      </c>
      <c r="L14" s="100">
        <v>5</v>
      </c>
      <c r="M14" s="101">
        <f t="shared" si="2"/>
        <v>-2</v>
      </c>
      <c r="N14" s="107">
        <f t="shared" si="10"/>
        <v>-0.2857142857142857</v>
      </c>
      <c r="O14" s="163">
        <v>14</v>
      </c>
      <c r="P14" s="100">
        <v>14</v>
      </c>
      <c r="Q14" s="101">
        <f t="shared" si="3"/>
        <v>0</v>
      </c>
      <c r="R14" s="107">
        <f t="shared" si="11"/>
        <v>0</v>
      </c>
      <c r="S14" s="163">
        <v>17</v>
      </c>
      <c r="T14" s="100">
        <v>15</v>
      </c>
      <c r="U14" s="101">
        <f t="shared" si="4"/>
        <v>-2</v>
      </c>
      <c r="V14" s="107">
        <f t="shared" si="12"/>
        <v>-0.11764705882352941</v>
      </c>
      <c r="W14" s="100">
        <f t="shared" si="5"/>
        <v>54</v>
      </c>
      <c r="X14" s="100">
        <f t="shared" si="6"/>
        <v>50</v>
      </c>
      <c r="Y14" s="101">
        <f t="shared" si="7"/>
        <v>-4</v>
      </c>
      <c r="Z14" s="102">
        <f t="shared" si="13"/>
        <v>-7.407407407407407E-2</v>
      </c>
      <c r="AA14" s="12"/>
    </row>
    <row r="15" spans="1:27" s="13" customFormat="1">
      <c r="A15" s="166">
        <v>7</v>
      </c>
      <c r="B15" s="169" t="s">
        <v>25</v>
      </c>
      <c r="C15" s="163">
        <v>1077</v>
      </c>
      <c r="D15" s="100">
        <v>1075</v>
      </c>
      <c r="E15" s="101">
        <f t="shared" si="0"/>
        <v>-2</v>
      </c>
      <c r="F15" s="107">
        <f t="shared" si="8"/>
        <v>-1.8570102135561746E-3</v>
      </c>
      <c r="G15" s="163">
        <v>721</v>
      </c>
      <c r="H15" s="100">
        <v>696</v>
      </c>
      <c r="I15" s="101">
        <f t="shared" si="1"/>
        <v>-25</v>
      </c>
      <c r="J15" s="107">
        <f t="shared" si="9"/>
        <v>-3.4674063800277391E-2</v>
      </c>
      <c r="K15" s="163">
        <v>151</v>
      </c>
      <c r="L15" s="100">
        <v>147</v>
      </c>
      <c r="M15" s="101">
        <f t="shared" si="2"/>
        <v>-4</v>
      </c>
      <c r="N15" s="107">
        <f t="shared" si="10"/>
        <v>-2.6490066225165563E-2</v>
      </c>
      <c r="O15" s="163">
        <v>827</v>
      </c>
      <c r="P15" s="100">
        <v>813</v>
      </c>
      <c r="Q15" s="101">
        <f t="shared" si="3"/>
        <v>-14</v>
      </c>
      <c r="R15" s="107">
        <f t="shared" si="11"/>
        <v>-1.6928657799274487E-2</v>
      </c>
      <c r="S15" s="163">
        <v>312</v>
      </c>
      <c r="T15" s="100">
        <v>293</v>
      </c>
      <c r="U15" s="101">
        <f t="shared" si="4"/>
        <v>-19</v>
      </c>
      <c r="V15" s="107">
        <f t="shared" si="12"/>
        <v>-6.0897435897435896E-2</v>
      </c>
      <c r="W15" s="100">
        <f t="shared" si="5"/>
        <v>3088</v>
      </c>
      <c r="X15" s="100">
        <f t="shared" si="6"/>
        <v>3024</v>
      </c>
      <c r="Y15" s="101">
        <f t="shared" si="7"/>
        <v>-64</v>
      </c>
      <c r="Z15" s="102">
        <f t="shared" si="13"/>
        <v>-2.072538860103627E-2</v>
      </c>
      <c r="AA15" s="12"/>
    </row>
    <row r="16" spans="1:27" s="13" customFormat="1">
      <c r="A16" s="166">
        <v>8</v>
      </c>
      <c r="B16" s="169" t="s">
        <v>26</v>
      </c>
      <c r="C16" s="163">
        <v>272</v>
      </c>
      <c r="D16" s="100">
        <v>254</v>
      </c>
      <c r="E16" s="101">
        <f t="shared" si="0"/>
        <v>-18</v>
      </c>
      <c r="F16" s="107">
        <f t="shared" si="8"/>
        <v>-6.6176470588235295E-2</v>
      </c>
      <c r="G16" s="163">
        <v>203</v>
      </c>
      <c r="H16" s="100">
        <v>204</v>
      </c>
      <c r="I16" s="101">
        <f t="shared" si="1"/>
        <v>1</v>
      </c>
      <c r="J16" s="107">
        <f t="shared" si="9"/>
        <v>4.9261083743842365E-3</v>
      </c>
      <c r="K16" s="163">
        <v>40</v>
      </c>
      <c r="L16" s="100">
        <v>35</v>
      </c>
      <c r="M16" s="101">
        <f t="shared" si="2"/>
        <v>-5</v>
      </c>
      <c r="N16" s="107">
        <f t="shared" si="10"/>
        <v>-0.125</v>
      </c>
      <c r="O16" s="163">
        <v>251</v>
      </c>
      <c r="P16" s="100">
        <v>249</v>
      </c>
      <c r="Q16" s="101">
        <f t="shared" si="3"/>
        <v>-2</v>
      </c>
      <c r="R16" s="107">
        <f t="shared" si="11"/>
        <v>-7.9681274900398405E-3</v>
      </c>
      <c r="S16" s="163">
        <v>87</v>
      </c>
      <c r="T16" s="100">
        <v>90</v>
      </c>
      <c r="U16" s="101">
        <f t="shared" si="4"/>
        <v>3</v>
      </c>
      <c r="V16" s="107">
        <f t="shared" si="12"/>
        <v>3.4482758620689655E-2</v>
      </c>
      <c r="W16" s="100">
        <f t="shared" si="5"/>
        <v>853</v>
      </c>
      <c r="X16" s="100">
        <f t="shared" si="6"/>
        <v>832</v>
      </c>
      <c r="Y16" s="101">
        <f t="shared" si="7"/>
        <v>-21</v>
      </c>
      <c r="Z16" s="102">
        <f t="shared" si="13"/>
        <v>-2.4618991793669401E-2</v>
      </c>
      <c r="AA16" s="12"/>
    </row>
    <row r="17" spans="1:27" s="13" customFormat="1">
      <c r="A17" s="166">
        <v>9</v>
      </c>
      <c r="B17" s="169" t="s">
        <v>27</v>
      </c>
      <c r="C17" s="163">
        <v>1372</v>
      </c>
      <c r="D17" s="100">
        <v>1354</v>
      </c>
      <c r="E17" s="101">
        <f t="shared" si="0"/>
        <v>-18</v>
      </c>
      <c r="F17" s="107">
        <f t="shared" si="8"/>
        <v>-1.3119533527696793E-2</v>
      </c>
      <c r="G17" s="163">
        <v>956</v>
      </c>
      <c r="H17" s="100">
        <v>977</v>
      </c>
      <c r="I17" s="101">
        <f t="shared" si="1"/>
        <v>21</v>
      </c>
      <c r="J17" s="107">
        <f t="shared" si="9"/>
        <v>2.1966527196652718E-2</v>
      </c>
      <c r="K17" s="163">
        <v>194</v>
      </c>
      <c r="L17" s="100">
        <v>227</v>
      </c>
      <c r="M17" s="101">
        <f t="shared" si="2"/>
        <v>33</v>
      </c>
      <c r="N17" s="107">
        <f t="shared" si="10"/>
        <v>0.17010309278350516</v>
      </c>
      <c r="O17" s="163">
        <v>1124</v>
      </c>
      <c r="P17" s="100">
        <v>1132</v>
      </c>
      <c r="Q17" s="101">
        <f t="shared" si="3"/>
        <v>8</v>
      </c>
      <c r="R17" s="107">
        <f t="shared" si="11"/>
        <v>7.1174377224199285E-3</v>
      </c>
      <c r="S17" s="163">
        <v>436</v>
      </c>
      <c r="T17" s="100">
        <v>429</v>
      </c>
      <c r="U17" s="101">
        <f t="shared" si="4"/>
        <v>-7</v>
      </c>
      <c r="V17" s="107">
        <f t="shared" si="12"/>
        <v>-1.6055045871559634E-2</v>
      </c>
      <c r="W17" s="100">
        <f t="shared" si="5"/>
        <v>4082</v>
      </c>
      <c r="X17" s="100">
        <f t="shared" si="6"/>
        <v>4119</v>
      </c>
      <c r="Y17" s="101">
        <f t="shared" si="7"/>
        <v>37</v>
      </c>
      <c r="Z17" s="102">
        <f t="shared" si="13"/>
        <v>9.0641842234198914E-3</v>
      </c>
      <c r="AA17" s="12"/>
    </row>
    <row r="18" spans="1:27" s="13" customFormat="1">
      <c r="A18" s="166">
        <v>10</v>
      </c>
      <c r="B18" s="138" t="s">
        <v>28</v>
      </c>
      <c r="C18" s="163">
        <v>6</v>
      </c>
      <c r="D18" s="100">
        <v>5</v>
      </c>
      <c r="E18" s="101">
        <f t="shared" si="0"/>
        <v>-1</v>
      </c>
      <c r="F18" s="107">
        <f t="shared" si="8"/>
        <v>-0.16666666666666666</v>
      </c>
      <c r="G18" s="163">
        <v>2</v>
      </c>
      <c r="H18" s="100">
        <v>2</v>
      </c>
      <c r="I18" s="101">
        <f t="shared" si="1"/>
        <v>0</v>
      </c>
      <c r="J18" s="107">
        <f t="shared" si="9"/>
        <v>0</v>
      </c>
      <c r="K18" s="163"/>
      <c r="L18" s="100"/>
      <c r="M18" s="101">
        <f t="shared" si="2"/>
        <v>0</v>
      </c>
      <c r="N18" s="107" t="e">
        <f t="shared" si="10"/>
        <v>#DIV/0!</v>
      </c>
      <c r="O18" s="163">
        <v>1</v>
      </c>
      <c r="P18" s="100">
        <v>1</v>
      </c>
      <c r="Q18" s="101">
        <f t="shared" si="3"/>
        <v>0</v>
      </c>
      <c r="R18" s="107">
        <f t="shared" si="11"/>
        <v>0</v>
      </c>
      <c r="S18" s="163">
        <v>1</v>
      </c>
      <c r="T18" s="100">
        <v>1</v>
      </c>
      <c r="U18" s="101">
        <f t="shared" si="4"/>
        <v>0</v>
      </c>
      <c r="V18" s="107">
        <f t="shared" si="12"/>
        <v>0</v>
      </c>
      <c r="W18" s="100">
        <f t="shared" si="5"/>
        <v>10</v>
      </c>
      <c r="X18" s="100">
        <f t="shared" si="6"/>
        <v>9</v>
      </c>
      <c r="Y18" s="101">
        <f t="shared" si="7"/>
        <v>-1</v>
      </c>
      <c r="Z18" s="102">
        <f t="shared" si="13"/>
        <v>-0.1</v>
      </c>
      <c r="AA18" s="12"/>
    </row>
    <row r="19" spans="1:27" s="13" customFormat="1">
      <c r="A19" s="166" t="s">
        <v>93</v>
      </c>
      <c r="B19" s="138" t="s">
        <v>29</v>
      </c>
      <c r="C19" s="163">
        <v>566</v>
      </c>
      <c r="D19" s="100">
        <v>561</v>
      </c>
      <c r="E19" s="101">
        <f t="shared" si="0"/>
        <v>-5</v>
      </c>
      <c r="F19" s="107">
        <f t="shared" si="8"/>
        <v>-8.8339222614840993E-3</v>
      </c>
      <c r="G19" s="163">
        <v>577</v>
      </c>
      <c r="H19" s="100">
        <v>581</v>
      </c>
      <c r="I19" s="101">
        <f t="shared" si="1"/>
        <v>4</v>
      </c>
      <c r="J19" s="107">
        <f t="shared" si="9"/>
        <v>6.9324090121317154E-3</v>
      </c>
      <c r="K19" s="163">
        <v>47</v>
      </c>
      <c r="L19" s="100">
        <v>48</v>
      </c>
      <c r="M19" s="101">
        <f t="shared" si="2"/>
        <v>1</v>
      </c>
      <c r="N19" s="107">
        <f t="shared" si="10"/>
        <v>2.1276595744680851E-2</v>
      </c>
      <c r="O19" s="163">
        <v>569</v>
      </c>
      <c r="P19" s="100">
        <v>549</v>
      </c>
      <c r="Q19" s="101">
        <f t="shared" si="3"/>
        <v>-20</v>
      </c>
      <c r="R19" s="107">
        <f t="shared" si="11"/>
        <v>-3.5149384885764502E-2</v>
      </c>
      <c r="S19" s="163">
        <v>258</v>
      </c>
      <c r="T19" s="100">
        <v>272</v>
      </c>
      <c r="U19" s="101">
        <f t="shared" si="4"/>
        <v>14</v>
      </c>
      <c r="V19" s="107">
        <f t="shared" si="12"/>
        <v>5.4263565891472867E-2</v>
      </c>
      <c r="W19" s="100">
        <f t="shared" si="5"/>
        <v>2017</v>
      </c>
      <c r="X19" s="100">
        <f t="shared" si="6"/>
        <v>2011</v>
      </c>
      <c r="Y19" s="101">
        <f t="shared" si="7"/>
        <v>-6</v>
      </c>
      <c r="Z19" s="102">
        <f t="shared" si="13"/>
        <v>-2.9747149231531978E-3</v>
      </c>
      <c r="AA19" s="12"/>
    </row>
    <row r="20" spans="1:27" s="13" customFormat="1" ht="15.75" thickBot="1">
      <c r="A20" s="167"/>
      <c r="B20" s="170" t="s">
        <v>30</v>
      </c>
      <c r="C20" s="103">
        <f>SUM(C9:C19)</f>
        <v>7438</v>
      </c>
      <c r="D20" s="103">
        <f>SUM(D9:D19)</f>
        <v>7279</v>
      </c>
      <c r="E20" s="103">
        <f t="shared" si="0"/>
        <v>-159</v>
      </c>
      <c r="F20" s="126">
        <f t="shared" si="8"/>
        <v>-2.1376714170475934E-2</v>
      </c>
      <c r="G20" s="103">
        <f>SUM(G9:G19)</f>
        <v>4517</v>
      </c>
      <c r="H20" s="103">
        <f>SUM(H9:H19)</f>
        <v>4500</v>
      </c>
      <c r="I20" s="103">
        <f t="shared" si="1"/>
        <v>-17</v>
      </c>
      <c r="J20" s="126">
        <f t="shared" si="9"/>
        <v>-3.7635598848793448E-3</v>
      </c>
      <c r="K20" s="103">
        <f>SUM(K9:K19)</f>
        <v>851</v>
      </c>
      <c r="L20" s="103">
        <f>SUM(L9:L19)</f>
        <v>922</v>
      </c>
      <c r="M20" s="103">
        <f t="shared" si="2"/>
        <v>71</v>
      </c>
      <c r="N20" s="126">
        <f t="shared" si="10"/>
        <v>8.3431257344300819E-2</v>
      </c>
      <c r="O20" s="103">
        <f>SUM(O9:O19)</f>
        <v>5607</v>
      </c>
      <c r="P20" s="103">
        <f>SUM(P9:P19)</f>
        <v>5512</v>
      </c>
      <c r="Q20" s="103">
        <f t="shared" si="3"/>
        <v>-95</v>
      </c>
      <c r="R20" s="126">
        <f t="shared" si="11"/>
        <v>-1.6943106830747279E-2</v>
      </c>
      <c r="S20" s="103">
        <f>SUM(S9:S19)</f>
        <v>2197</v>
      </c>
      <c r="T20" s="103">
        <f>SUM(T9:T19)</f>
        <v>2164</v>
      </c>
      <c r="U20" s="103">
        <f t="shared" si="4"/>
        <v>-33</v>
      </c>
      <c r="V20" s="126">
        <f t="shared" si="12"/>
        <v>-1.5020482476103778E-2</v>
      </c>
      <c r="W20" s="103">
        <f>SUM(W9:W19)</f>
        <v>20610</v>
      </c>
      <c r="X20" s="103">
        <f>SUM(X9:X19)</f>
        <v>20377</v>
      </c>
      <c r="Y20" s="103">
        <f t="shared" si="7"/>
        <v>-233</v>
      </c>
      <c r="Z20" s="104">
        <f t="shared" si="13"/>
        <v>-1.1305191654536632E-2</v>
      </c>
      <c r="AA20" s="12"/>
    </row>
    <row r="21" spans="1:27" s="13" customFormat="1">
      <c r="A21" s="12"/>
      <c r="B21" s="12" t="s">
        <v>65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</sheetData>
  <mergeCells count="14">
    <mergeCell ref="A3:W3"/>
    <mergeCell ref="E8:F8"/>
    <mergeCell ref="I8:J8"/>
    <mergeCell ref="Q8:R8"/>
    <mergeCell ref="U8:V8"/>
    <mergeCell ref="Y8:Z8"/>
    <mergeCell ref="W7:Z7"/>
    <mergeCell ref="A5:V5"/>
    <mergeCell ref="C7:F7"/>
    <mergeCell ref="G7:J7"/>
    <mergeCell ref="O7:R7"/>
    <mergeCell ref="S7:V7"/>
    <mergeCell ref="K7:N7"/>
    <mergeCell ref="M8:N8"/>
  </mergeCells>
  <phoneticPr fontId="0" type="noConversion"/>
  <pageMargins left="0.25" right="0.25" top="0.75" bottom="0.75" header="0.3" footer="0.3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zoomScale="110" zoomScaleNormal="110" workbookViewId="0">
      <selection activeCell="AC7" sqref="AC7"/>
    </sheetView>
  </sheetViews>
  <sheetFormatPr defaultRowHeight="12.75"/>
  <cols>
    <col min="1" max="1" width="2.28515625" style="6" customWidth="1"/>
    <col min="2" max="2" width="15.5703125" style="1" customWidth="1"/>
    <col min="3" max="3" width="8" style="4" customWidth="1"/>
    <col min="4" max="4" width="5.5703125" style="3" customWidth="1"/>
    <col min="5" max="5" width="6.42578125" style="3" customWidth="1"/>
    <col min="6" max="6" width="4.5703125" style="3" customWidth="1"/>
    <col min="7" max="7" width="5.85546875" style="3" customWidth="1"/>
    <col min="8" max="8" width="6" style="3" customWidth="1"/>
    <col min="9" max="9" width="6.28515625" style="3" customWidth="1"/>
    <col min="10" max="10" width="4.42578125" style="3" customWidth="1"/>
    <col min="11" max="11" width="6.42578125" style="3" customWidth="1"/>
    <col min="12" max="12" width="6" style="3" customWidth="1"/>
    <col min="13" max="13" width="5.28515625" style="3" customWidth="1"/>
    <col min="14" max="14" width="4.5703125" style="3" bestFit="1" customWidth="1"/>
    <col min="15" max="15" width="7.28515625" style="3" customWidth="1"/>
    <col min="16" max="16" width="6.42578125" style="3" customWidth="1"/>
    <col min="17" max="17" width="6.85546875" style="3" customWidth="1"/>
    <col min="18" max="18" width="4.5703125" style="3" customWidth="1"/>
    <col min="19" max="19" width="6.42578125" style="3" customWidth="1"/>
    <col min="20" max="20" width="5.7109375" style="3" bestFit="1" customWidth="1"/>
    <col min="21" max="21" width="6.42578125" style="3" customWidth="1"/>
    <col min="22" max="22" width="4.7109375" style="3" customWidth="1"/>
    <col min="23" max="23" width="6.140625" style="111" customWidth="1"/>
    <col min="24" max="24" width="5.7109375" style="3" customWidth="1"/>
    <col min="25" max="25" width="7" style="3" customWidth="1"/>
    <col min="26" max="26" width="4.28515625" style="3" customWidth="1"/>
    <col min="27" max="27" width="6" style="3" customWidth="1"/>
    <col min="28" max="16384" width="9.140625" style="1"/>
  </cols>
  <sheetData>
    <row r="1" spans="1:27" s="12" customFormat="1">
      <c r="A1" s="16" t="s">
        <v>60</v>
      </c>
      <c r="B1" s="15"/>
      <c r="C1" s="16"/>
      <c r="D1" s="17"/>
      <c r="E1" s="17"/>
      <c r="F1" s="17"/>
      <c r="G1" s="17"/>
      <c r="H1" s="17"/>
      <c r="I1" s="17"/>
      <c r="J1" s="18"/>
      <c r="K1" s="18"/>
      <c r="L1" s="17"/>
      <c r="M1" s="17"/>
      <c r="N1" s="18"/>
      <c r="O1" s="18"/>
      <c r="P1" s="18"/>
      <c r="Q1" s="18"/>
      <c r="R1" s="18"/>
      <c r="S1" s="18"/>
      <c r="T1" s="18"/>
      <c r="U1" s="18"/>
      <c r="V1" s="18"/>
      <c r="W1" s="109"/>
      <c r="X1" s="18"/>
      <c r="Y1" s="18"/>
      <c r="Z1" s="18"/>
      <c r="AA1" s="18"/>
    </row>
    <row r="2" spans="1:27" s="12" customFormat="1">
      <c r="A2" s="16" t="s">
        <v>149</v>
      </c>
      <c r="B2" s="14"/>
      <c r="C2" s="16"/>
      <c r="D2" s="16"/>
      <c r="E2" s="16"/>
      <c r="F2" s="16"/>
      <c r="G2" s="16"/>
      <c r="H2" s="16"/>
      <c r="I2" s="16"/>
      <c r="J2" s="18"/>
      <c r="K2" s="18"/>
      <c r="L2" s="16"/>
      <c r="M2" s="16"/>
      <c r="N2" s="18"/>
      <c r="O2" s="18"/>
      <c r="P2" s="18"/>
      <c r="Q2" s="18"/>
      <c r="R2" s="18"/>
      <c r="S2" s="18"/>
      <c r="T2" s="18"/>
      <c r="U2" s="18"/>
      <c r="V2" s="18"/>
      <c r="W2" s="109"/>
      <c r="X2" s="18"/>
      <c r="Y2" s="18"/>
      <c r="Z2" s="18"/>
      <c r="AA2" s="18"/>
    </row>
    <row r="3" spans="1:27" s="12" customFormat="1" ht="13.5" thickBot="1">
      <c r="A3" s="19"/>
      <c r="C3" s="2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09"/>
      <c r="X3" s="18"/>
      <c r="Y3" s="18"/>
      <c r="Z3" s="18"/>
      <c r="AA3" s="18"/>
    </row>
    <row r="4" spans="1:27" s="12" customFormat="1" ht="15" customHeight="1">
      <c r="A4" s="136"/>
      <c r="B4" s="137"/>
      <c r="C4" s="137"/>
      <c r="D4" s="206" t="s">
        <v>134</v>
      </c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3"/>
      <c r="Y4" s="204"/>
      <c r="Z4" s="204"/>
      <c r="AA4" s="205"/>
    </row>
    <row r="5" spans="1:27" s="12" customFormat="1" ht="15" customHeight="1">
      <c r="A5" s="138"/>
      <c r="B5" s="133" t="s">
        <v>0</v>
      </c>
      <c r="C5" s="134" t="s">
        <v>62</v>
      </c>
      <c r="D5" s="195" t="s">
        <v>15</v>
      </c>
      <c r="E5" s="195"/>
      <c r="F5" s="195"/>
      <c r="G5" s="195"/>
      <c r="H5" s="195" t="s">
        <v>66</v>
      </c>
      <c r="I5" s="195"/>
      <c r="J5" s="195" t="s">
        <v>16</v>
      </c>
      <c r="K5" s="195"/>
      <c r="L5" s="195" t="s">
        <v>16</v>
      </c>
      <c r="M5" s="195"/>
      <c r="N5" s="195" t="s">
        <v>16</v>
      </c>
      <c r="O5" s="195"/>
      <c r="P5" s="195" t="s">
        <v>17</v>
      </c>
      <c r="Q5" s="195"/>
      <c r="R5" s="195"/>
      <c r="S5" s="195"/>
      <c r="T5" s="195" t="s">
        <v>18</v>
      </c>
      <c r="U5" s="195"/>
      <c r="V5" s="195"/>
      <c r="W5" s="195"/>
      <c r="X5" s="195" t="s">
        <v>14</v>
      </c>
      <c r="Y5" s="195"/>
      <c r="Z5" s="195"/>
      <c r="AA5" s="196"/>
    </row>
    <row r="6" spans="1:27" s="12" customFormat="1">
      <c r="A6" s="138"/>
      <c r="B6" s="133" t="s">
        <v>1</v>
      </c>
      <c r="C6" s="134" t="s">
        <v>63</v>
      </c>
      <c r="D6" s="133" t="s">
        <v>145</v>
      </c>
      <c r="E6" s="133" t="s">
        <v>148</v>
      </c>
      <c r="F6" s="195" t="s">
        <v>33</v>
      </c>
      <c r="G6" s="195"/>
      <c r="H6" s="133" t="s">
        <v>145</v>
      </c>
      <c r="I6" s="133" t="s">
        <v>148</v>
      </c>
      <c r="J6" s="195" t="s">
        <v>33</v>
      </c>
      <c r="K6" s="195"/>
      <c r="L6" s="133" t="s">
        <v>145</v>
      </c>
      <c r="M6" s="133" t="s">
        <v>148</v>
      </c>
      <c r="N6" s="195" t="s">
        <v>33</v>
      </c>
      <c r="O6" s="195"/>
      <c r="P6" s="133" t="s">
        <v>145</v>
      </c>
      <c r="Q6" s="133" t="s">
        <v>148</v>
      </c>
      <c r="R6" s="195" t="s">
        <v>33</v>
      </c>
      <c r="S6" s="195"/>
      <c r="T6" s="133" t="s">
        <v>145</v>
      </c>
      <c r="U6" s="133" t="s">
        <v>148</v>
      </c>
      <c r="V6" s="195" t="s">
        <v>33</v>
      </c>
      <c r="W6" s="195"/>
      <c r="X6" s="133" t="s">
        <v>145</v>
      </c>
      <c r="Y6" s="133" t="s">
        <v>148</v>
      </c>
      <c r="Z6" s="195" t="s">
        <v>33</v>
      </c>
      <c r="AA6" s="196"/>
    </row>
    <row r="7" spans="1:27" s="12" customFormat="1" ht="28.5" customHeight="1">
      <c r="A7" s="139" t="s">
        <v>2</v>
      </c>
      <c r="B7" s="127" t="s">
        <v>35</v>
      </c>
      <c r="C7" s="108">
        <f>Y7/Y20</f>
        <v>5.0547185552338421E-3</v>
      </c>
      <c r="D7" s="135">
        <v>31</v>
      </c>
      <c r="E7" s="128">
        <v>34</v>
      </c>
      <c r="F7" s="129">
        <f t="shared" ref="F7:F20" si="0">E7-D7</f>
        <v>3</v>
      </c>
      <c r="G7" s="130">
        <f t="shared" ref="G7:G20" si="1">F7/D7</f>
        <v>9.6774193548387094E-2</v>
      </c>
      <c r="H7" s="135">
        <v>19</v>
      </c>
      <c r="I7" s="128">
        <v>16</v>
      </c>
      <c r="J7" s="21">
        <f>I7-H7</f>
        <v>-3</v>
      </c>
      <c r="K7" s="130">
        <f>J7/H7</f>
        <v>-0.15789473684210525</v>
      </c>
      <c r="L7" s="135">
        <v>5</v>
      </c>
      <c r="M7" s="128">
        <v>3</v>
      </c>
      <c r="N7" s="21">
        <f>M7-L7</f>
        <v>-2</v>
      </c>
      <c r="O7" s="130">
        <f>N7/L7</f>
        <v>-0.4</v>
      </c>
      <c r="P7" s="135">
        <v>38</v>
      </c>
      <c r="Q7" s="128">
        <v>45</v>
      </c>
      <c r="R7" s="21">
        <f>Q7-P7</f>
        <v>7</v>
      </c>
      <c r="S7" s="130">
        <f>R7/P7</f>
        <v>0.18421052631578946</v>
      </c>
      <c r="T7" s="135">
        <v>6</v>
      </c>
      <c r="U7" s="128">
        <v>5</v>
      </c>
      <c r="V7" s="21">
        <f>U7-T7</f>
        <v>-1</v>
      </c>
      <c r="W7" s="130">
        <f>V7/T7</f>
        <v>-0.16666666666666666</v>
      </c>
      <c r="X7" s="21">
        <f>D7+H7+L7+P7+T7</f>
        <v>99</v>
      </c>
      <c r="Y7" s="21">
        <f>E7+I7+M7+Q7+U7</f>
        <v>103</v>
      </c>
      <c r="Z7" s="21">
        <f>Y7-X7</f>
        <v>4</v>
      </c>
      <c r="AA7" s="57">
        <f>Z7/X7</f>
        <v>4.0404040404040407E-2</v>
      </c>
    </row>
    <row r="8" spans="1:27" s="12" customFormat="1" ht="13.5" customHeight="1">
      <c r="A8" s="139" t="s">
        <v>40</v>
      </c>
      <c r="B8" s="127" t="s">
        <v>36</v>
      </c>
      <c r="C8" s="108">
        <f>Y8/Y20</f>
        <v>2.3555969966138294E-3</v>
      </c>
      <c r="D8" s="135">
        <v>17</v>
      </c>
      <c r="E8" s="128">
        <v>15</v>
      </c>
      <c r="F8" s="129">
        <f t="shared" si="0"/>
        <v>-2</v>
      </c>
      <c r="G8" s="130">
        <f t="shared" si="1"/>
        <v>-0.11764705882352941</v>
      </c>
      <c r="H8" s="135">
        <v>18</v>
      </c>
      <c r="I8" s="128">
        <v>19</v>
      </c>
      <c r="J8" s="21">
        <f t="shared" ref="J8:J19" si="2">I8-H8</f>
        <v>1</v>
      </c>
      <c r="K8" s="130">
        <f t="shared" ref="K8:K19" si="3">J8/H8</f>
        <v>5.5555555555555552E-2</v>
      </c>
      <c r="L8" s="135">
        <v>1</v>
      </c>
      <c r="M8" s="128"/>
      <c r="N8" s="21">
        <f t="shared" ref="N8:N19" si="4">M8-L8</f>
        <v>-1</v>
      </c>
      <c r="O8" s="130">
        <f t="shared" ref="O8:O19" si="5">N8/L8</f>
        <v>-1</v>
      </c>
      <c r="P8" s="135">
        <v>6</v>
      </c>
      <c r="Q8" s="128">
        <v>8</v>
      </c>
      <c r="R8" s="21">
        <f t="shared" ref="R8:R19" si="6">Q8-P8</f>
        <v>2</v>
      </c>
      <c r="S8" s="130">
        <f t="shared" ref="S8:S19" si="7">R8/P8</f>
        <v>0.33333333333333331</v>
      </c>
      <c r="T8" s="135">
        <v>6</v>
      </c>
      <c r="U8" s="128">
        <v>6</v>
      </c>
      <c r="V8" s="21">
        <f t="shared" ref="V8:V19" si="8">U8-T8</f>
        <v>0</v>
      </c>
      <c r="W8" s="130">
        <f t="shared" ref="W8:W19" si="9">V8/T8</f>
        <v>0</v>
      </c>
      <c r="X8" s="21">
        <f t="shared" ref="X8:X19" si="10">D8+H8+L8+P8+T8</f>
        <v>48</v>
      </c>
      <c r="Y8" s="21">
        <f t="shared" ref="Y8:Y19" si="11">E8+I8+M8+Q8+U8</f>
        <v>48</v>
      </c>
      <c r="Z8" s="21">
        <f t="shared" ref="Z8:Z19" si="12">Y8-X8</f>
        <v>0</v>
      </c>
      <c r="AA8" s="57">
        <f t="shared" ref="AA8:AA19" si="13">Z8/X8</f>
        <v>0</v>
      </c>
    </row>
    <row r="9" spans="1:27" s="12" customFormat="1">
      <c r="A9" s="139" t="s">
        <v>3</v>
      </c>
      <c r="B9" s="127" t="s">
        <v>4</v>
      </c>
      <c r="C9" s="108">
        <f>Y9/Y20</f>
        <v>0.10825931196937724</v>
      </c>
      <c r="D9" s="135">
        <v>909</v>
      </c>
      <c r="E9" s="128">
        <v>864</v>
      </c>
      <c r="F9" s="129">
        <f t="shared" si="0"/>
        <v>-45</v>
      </c>
      <c r="G9" s="130">
        <f t="shared" si="1"/>
        <v>-4.9504950495049507E-2</v>
      </c>
      <c r="H9" s="135">
        <v>518</v>
      </c>
      <c r="I9" s="128">
        <v>503</v>
      </c>
      <c r="J9" s="21">
        <f t="shared" si="2"/>
        <v>-15</v>
      </c>
      <c r="K9" s="130">
        <f t="shared" si="3"/>
        <v>-2.8957528957528959E-2</v>
      </c>
      <c r="L9" s="135">
        <v>74</v>
      </c>
      <c r="M9" s="128">
        <v>75</v>
      </c>
      <c r="N9" s="21">
        <f t="shared" si="4"/>
        <v>1</v>
      </c>
      <c r="O9" s="130">
        <f t="shared" si="5"/>
        <v>1.3513513513513514E-2</v>
      </c>
      <c r="P9" s="135">
        <v>694</v>
      </c>
      <c r="Q9" s="128">
        <v>663</v>
      </c>
      <c r="R9" s="21">
        <f t="shared" si="6"/>
        <v>-31</v>
      </c>
      <c r="S9" s="130">
        <f t="shared" si="7"/>
        <v>-4.4668587896253602E-2</v>
      </c>
      <c r="T9" s="135">
        <v>102</v>
      </c>
      <c r="U9" s="128">
        <v>101</v>
      </c>
      <c r="V9" s="21">
        <f t="shared" si="8"/>
        <v>-1</v>
      </c>
      <c r="W9" s="130">
        <f t="shared" si="9"/>
        <v>-9.8039215686274508E-3</v>
      </c>
      <c r="X9" s="21">
        <f t="shared" si="10"/>
        <v>2297</v>
      </c>
      <c r="Y9" s="21">
        <f t="shared" si="11"/>
        <v>2206</v>
      </c>
      <c r="Z9" s="21">
        <f t="shared" si="12"/>
        <v>-91</v>
      </c>
      <c r="AA9" s="57">
        <f t="shared" si="13"/>
        <v>-3.9616891597736174E-2</v>
      </c>
    </row>
    <row r="10" spans="1:27" s="12" customFormat="1" ht="51" customHeight="1">
      <c r="A10" s="139" t="s">
        <v>90</v>
      </c>
      <c r="B10" s="127" t="s">
        <v>91</v>
      </c>
      <c r="C10" s="108">
        <f>Y10/Y20</f>
        <v>7.3612406144182168E-4</v>
      </c>
      <c r="D10" s="135">
        <v>7</v>
      </c>
      <c r="E10" s="128">
        <v>7</v>
      </c>
      <c r="F10" s="129">
        <f t="shared" si="0"/>
        <v>0</v>
      </c>
      <c r="G10" s="130">
        <f t="shared" si="1"/>
        <v>0</v>
      </c>
      <c r="H10" s="135">
        <v>3</v>
      </c>
      <c r="I10" s="128">
        <v>3</v>
      </c>
      <c r="J10" s="21">
        <f t="shared" si="2"/>
        <v>0</v>
      </c>
      <c r="K10" s="130">
        <f t="shared" si="3"/>
        <v>0</v>
      </c>
      <c r="L10" s="135"/>
      <c r="M10" s="128"/>
      <c r="N10" s="21">
        <f t="shared" si="4"/>
        <v>0</v>
      </c>
      <c r="O10" s="130" t="e">
        <f t="shared" si="5"/>
        <v>#DIV/0!</v>
      </c>
      <c r="P10" s="135">
        <v>7</v>
      </c>
      <c r="Q10" s="128">
        <v>5</v>
      </c>
      <c r="R10" s="21">
        <f t="shared" si="6"/>
        <v>-2</v>
      </c>
      <c r="S10" s="130">
        <f t="shared" si="7"/>
        <v>-0.2857142857142857</v>
      </c>
      <c r="T10" s="135"/>
      <c r="U10" s="128"/>
      <c r="V10" s="21">
        <f t="shared" si="8"/>
        <v>0</v>
      </c>
      <c r="W10" s="130" t="e">
        <f t="shared" si="9"/>
        <v>#DIV/0!</v>
      </c>
      <c r="X10" s="21">
        <f t="shared" si="10"/>
        <v>17</v>
      </c>
      <c r="Y10" s="21">
        <f t="shared" si="11"/>
        <v>15</v>
      </c>
      <c r="Z10" s="21">
        <f t="shared" si="12"/>
        <v>-2</v>
      </c>
      <c r="AA10" s="57">
        <f t="shared" si="13"/>
        <v>-0.11764705882352941</v>
      </c>
    </row>
    <row r="11" spans="1:27" s="12" customFormat="1" ht="75" customHeight="1">
      <c r="A11" s="139" t="s">
        <v>5</v>
      </c>
      <c r="B11" s="127" t="s">
        <v>42</v>
      </c>
      <c r="C11" s="108">
        <f>Y11/Y20</f>
        <v>2.5518967463316485E-3</v>
      </c>
      <c r="D11" s="135">
        <v>10</v>
      </c>
      <c r="E11" s="128">
        <v>9</v>
      </c>
      <c r="F11" s="129">
        <f t="shared" si="0"/>
        <v>-1</v>
      </c>
      <c r="G11" s="130">
        <f t="shared" si="1"/>
        <v>-0.1</v>
      </c>
      <c r="H11" s="135">
        <v>20</v>
      </c>
      <c r="I11" s="128">
        <v>18</v>
      </c>
      <c r="J11" s="21">
        <f t="shared" si="2"/>
        <v>-2</v>
      </c>
      <c r="K11" s="130">
        <f t="shared" si="3"/>
        <v>-0.1</v>
      </c>
      <c r="L11" s="135">
        <v>3</v>
      </c>
      <c r="M11" s="128">
        <v>3</v>
      </c>
      <c r="N11" s="21">
        <f t="shared" si="4"/>
        <v>0</v>
      </c>
      <c r="O11" s="130">
        <f t="shared" si="5"/>
        <v>0</v>
      </c>
      <c r="P11" s="135">
        <v>20</v>
      </c>
      <c r="Q11" s="128">
        <v>17</v>
      </c>
      <c r="R11" s="21">
        <f t="shared" si="6"/>
        <v>-3</v>
      </c>
      <c r="S11" s="130">
        <f t="shared" si="7"/>
        <v>-0.15</v>
      </c>
      <c r="T11" s="135">
        <v>5</v>
      </c>
      <c r="U11" s="128">
        <v>5</v>
      </c>
      <c r="V11" s="21">
        <f t="shared" si="8"/>
        <v>0</v>
      </c>
      <c r="W11" s="130">
        <f t="shared" si="9"/>
        <v>0</v>
      </c>
      <c r="X11" s="21">
        <f t="shared" si="10"/>
        <v>58</v>
      </c>
      <c r="Y11" s="21">
        <f t="shared" si="11"/>
        <v>52</v>
      </c>
      <c r="Z11" s="21">
        <f t="shared" si="12"/>
        <v>-6</v>
      </c>
      <c r="AA11" s="57">
        <f t="shared" si="13"/>
        <v>-0.10344827586206896</v>
      </c>
    </row>
    <row r="12" spans="1:27" s="12" customFormat="1">
      <c r="A12" s="139" t="s">
        <v>6</v>
      </c>
      <c r="B12" s="127" t="s">
        <v>7</v>
      </c>
      <c r="C12" s="108">
        <f>Y12/Y20</f>
        <v>0.15301565490503999</v>
      </c>
      <c r="D12" s="135">
        <v>1054</v>
      </c>
      <c r="E12" s="128">
        <v>1037</v>
      </c>
      <c r="F12" s="129">
        <f t="shared" si="0"/>
        <v>-17</v>
      </c>
      <c r="G12" s="130">
        <f t="shared" si="1"/>
        <v>-1.6129032258064516E-2</v>
      </c>
      <c r="H12" s="135">
        <v>725</v>
      </c>
      <c r="I12" s="128">
        <v>704</v>
      </c>
      <c r="J12" s="21">
        <f t="shared" si="2"/>
        <v>-21</v>
      </c>
      <c r="K12" s="130">
        <f t="shared" si="3"/>
        <v>-2.8965517241379312E-2</v>
      </c>
      <c r="L12" s="135">
        <v>167</v>
      </c>
      <c r="M12" s="128">
        <v>154</v>
      </c>
      <c r="N12" s="21">
        <f t="shared" si="4"/>
        <v>-13</v>
      </c>
      <c r="O12" s="130">
        <f t="shared" si="5"/>
        <v>-7.7844311377245512E-2</v>
      </c>
      <c r="P12" s="135">
        <v>843</v>
      </c>
      <c r="Q12" s="128">
        <v>836</v>
      </c>
      <c r="R12" s="21">
        <f t="shared" si="6"/>
        <v>-7</v>
      </c>
      <c r="S12" s="130">
        <f t="shared" si="7"/>
        <v>-8.3036773428232496E-3</v>
      </c>
      <c r="T12" s="135">
        <v>399</v>
      </c>
      <c r="U12" s="128">
        <v>387</v>
      </c>
      <c r="V12" s="21">
        <f t="shared" si="8"/>
        <v>-12</v>
      </c>
      <c r="W12" s="130">
        <f t="shared" si="9"/>
        <v>-3.007518796992481E-2</v>
      </c>
      <c r="X12" s="21">
        <f t="shared" si="10"/>
        <v>3188</v>
      </c>
      <c r="Y12" s="21">
        <f t="shared" si="11"/>
        <v>3118</v>
      </c>
      <c r="Z12" s="21">
        <f t="shared" si="12"/>
        <v>-70</v>
      </c>
      <c r="AA12" s="57">
        <f t="shared" si="13"/>
        <v>-2.1957340025094103E-2</v>
      </c>
    </row>
    <row r="13" spans="1:27" s="12" customFormat="1">
      <c r="A13" s="139" t="s">
        <v>8</v>
      </c>
      <c r="B13" s="127" t="s">
        <v>9</v>
      </c>
      <c r="C13" s="108">
        <f>Y13/Y20</f>
        <v>0.18442361485989106</v>
      </c>
      <c r="D13" s="135">
        <v>1463</v>
      </c>
      <c r="E13" s="128">
        <v>1477</v>
      </c>
      <c r="F13" s="129">
        <f t="shared" si="0"/>
        <v>14</v>
      </c>
      <c r="G13" s="130">
        <f t="shared" si="1"/>
        <v>9.5693779904306216E-3</v>
      </c>
      <c r="H13" s="135">
        <v>779</v>
      </c>
      <c r="I13" s="128">
        <v>770</v>
      </c>
      <c r="J13" s="21">
        <f t="shared" si="2"/>
        <v>-9</v>
      </c>
      <c r="K13" s="130">
        <f t="shared" si="3"/>
        <v>-1.1553273427471117E-2</v>
      </c>
      <c r="L13" s="135">
        <v>121</v>
      </c>
      <c r="M13" s="128">
        <v>127</v>
      </c>
      <c r="N13" s="21">
        <f t="shared" si="4"/>
        <v>6</v>
      </c>
      <c r="O13" s="130">
        <f t="shared" si="5"/>
        <v>4.9586776859504134E-2</v>
      </c>
      <c r="P13" s="135">
        <v>1093</v>
      </c>
      <c r="Q13" s="128">
        <v>1066</v>
      </c>
      <c r="R13" s="21">
        <f t="shared" si="6"/>
        <v>-27</v>
      </c>
      <c r="S13" s="130">
        <f t="shared" si="7"/>
        <v>-2.4702653247941447E-2</v>
      </c>
      <c r="T13" s="135">
        <v>324</v>
      </c>
      <c r="U13" s="128">
        <v>318</v>
      </c>
      <c r="V13" s="21">
        <f t="shared" si="8"/>
        <v>-6</v>
      </c>
      <c r="W13" s="130">
        <f t="shared" si="9"/>
        <v>-1.8518518518518517E-2</v>
      </c>
      <c r="X13" s="21">
        <f t="shared" si="10"/>
        <v>3780</v>
      </c>
      <c r="Y13" s="21">
        <f t="shared" si="11"/>
        <v>3758</v>
      </c>
      <c r="Z13" s="21">
        <f t="shared" si="12"/>
        <v>-22</v>
      </c>
      <c r="AA13" s="57">
        <f t="shared" si="13"/>
        <v>-5.82010582010582E-3</v>
      </c>
    </row>
    <row r="14" spans="1:27" s="12" customFormat="1" ht="24">
      <c r="A14" s="139" t="s">
        <v>10</v>
      </c>
      <c r="B14" s="127" t="s">
        <v>37</v>
      </c>
      <c r="C14" s="108">
        <f>Y14/Y20</f>
        <v>2.9935711831967415E-2</v>
      </c>
      <c r="D14" s="135">
        <v>223</v>
      </c>
      <c r="E14" s="128">
        <v>206</v>
      </c>
      <c r="F14" s="129">
        <f t="shared" si="0"/>
        <v>-17</v>
      </c>
      <c r="G14" s="130">
        <f t="shared" si="1"/>
        <v>-7.623318385650224E-2</v>
      </c>
      <c r="H14" s="135">
        <v>176</v>
      </c>
      <c r="I14" s="128">
        <v>173</v>
      </c>
      <c r="J14" s="21">
        <f t="shared" si="2"/>
        <v>-3</v>
      </c>
      <c r="K14" s="130">
        <f t="shared" si="3"/>
        <v>-1.7045454545454544E-2</v>
      </c>
      <c r="L14" s="135">
        <v>15</v>
      </c>
      <c r="M14" s="128">
        <v>13</v>
      </c>
      <c r="N14" s="21">
        <f t="shared" si="4"/>
        <v>-2</v>
      </c>
      <c r="O14" s="130">
        <f t="shared" si="5"/>
        <v>-0.13333333333333333</v>
      </c>
      <c r="P14" s="135">
        <v>176</v>
      </c>
      <c r="Q14" s="128">
        <v>175</v>
      </c>
      <c r="R14" s="21">
        <f t="shared" si="6"/>
        <v>-1</v>
      </c>
      <c r="S14" s="130">
        <f t="shared" si="7"/>
        <v>-5.681818181818182E-3</v>
      </c>
      <c r="T14" s="135">
        <v>40</v>
      </c>
      <c r="U14" s="128">
        <v>43</v>
      </c>
      <c r="V14" s="21">
        <f t="shared" si="8"/>
        <v>3</v>
      </c>
      <c r="W14" s="130">
        <f t="shared" si="9"/>
        <v>7.4999999999999997E-2</v>
      </c>
      <c r="X14" s="21">
        <f t="shared" si="10"/>
        <v>630</v>
      </c>
      <c r="Y14" s="21">
        <f t="shared" si="11"/>
        <v>610</v>
      </c>
      <c r="Z14" s="21">
        <f t="shared" si="12"/>
        <v>-20</v>
      </c>
      <c r="AA14" s="57">
        <f t="shared" si="13"/>
        <v>-3.1746031746031744E-2</v>
      </c>
    </row>
    <row r="15" spans="1:27" s="12" customFormat="1" ht="36.75" customHeight="1">
      <c r="A15" s="139" t="s">
        <v>41</v>
      </c>
      <c r="B15" s="127" t="s">
        <v>38</v>
      </c>
      <c r="C15" s="108">
        <f>Y15/Y20</f>
        <v>9.4665554301418264E-2</v>
      </c>
      <c r="D15" s="135">
        <v>369</v>
      </c>
      <c r="E15" s="128">
        <v>367</v>
      </c>
      <c r="F15" s="129">
        <f t="shared" si="0"/>
        <v>-2</v>
      </c>
      <c r="G15" s="130">
        <f t="shared" si="1"/>
        <v>-5.4200542005420054E-3</v>
      </c>
      <c r="H15" s="135">
        <v>376</v>
      </c>
      <c r="I15" s="128">
        <v>401</v>
      </c>
      <c r="J15" s="21">
        <f t="shared" si="2"/>
        <v>25</v>
      </c>
      <c r="K15" s="130">
        <f t="shared" si="3"/>
        <v>6.6489361702127658E-2</v>
      </c>
      <c r="L15" s="135">
        <v>190</v>
      </c>
      <c r="M15" s="128">
        <v>269</v>
      </c>
      <c r="N15" s="21">
        <f t="shared" si="4"/>
        <v>79</v>
      </c>
      <c r="O15" s="130">
        <f t="shared" si="5"/>
        <v>0.41578947368421054</v>
      </c>
      <c r="P15" s="135">
        <v>444</v>
      </c>
      <c r="Q15" s="128">
        <v>467</v>
      </c>
      <c r="R15" s="21">
        <f t="shared" si="6"/>
        <v>23</v>
      </c>
      <c r="S15" s="130">
        <f t="shared" si="7"/>
        <v>5.18018018018018E-2</v>
      </c>
      <c r="T15" s="135">
        <v>423</v>
      </c>
      <c r="U15" s="128">
        <v>425</v>
      </c>
      <c r="V15" s="21">
        <f t="shared" si="8"/>
        <v>2</v>
      </c>
      <c r="W15" s="130">
        <f t="shared" si="9"/>
        <v>4.7281323877068557E-3</v>
      </c>
      <c r="X15" s="21">
        <f t="shared" si="10"/>
        <v>1802</v>
      </c>
      <c r="Y15" s="21">
        <f t="shared" si="11"/>
        <v>1929</v>
      </c>
      <c r="Z15" s="21">
        <f t="shared" si="12"/>
        <v>127</v>
      </c>
      <c r="AA15" s="57">
        <f t="shared" si="13"/>
        <v>7.047724750277469E-2</v>
      </c>
    </row>
    <row r="16" spans="1:27" s="12" customFormat="1" ht="27" customHeight="1">
      <c r="A16" s="139" t="s">
        <v>48</v>
      </c>
      <c r="B16" s="127" t="s">
        <v>49</v>
      </c>
      <c r="C16" s="108">
        <f>Y16/Y20</f>
        <v>1.6096579476861168E-2</v>
      </c>
      <c r="D16" s="135">
        <v>185</v>
      </c>
      <c r="E16" s="128">
        <v>191</v>
      </c>
      <c r="F16" s="129">
        <f t="shared" si="0"/>
        <v>6</v>
      </c>
      <c r="G16" s="130">
        <f t="shared" si="1"/>
        <v>3.2432432432432434E-2</v>
      </c>
      <c r="H16" s="135">
        <v>40</v>
      </c>
      <c r="I16" s="128">
        <v>45</v>
      </c>
      <c r="J16" s="21">
        <f t="shared" si="2"/>
        <v>5</v>
      </c>
      <c r="K16" s="130">
        <f t="shared" si="3"/>
        <v>0.125</v>
      </c>
      <c r="L16" s="135">
        <v>5</v>
      </c>
      <c r="M16" s="128">
        <v>8</v>
      </c>
      <c r="N16" s="21">
        <f t="shared" si="4"/>
        <v>3</v>
      </c>
      <c r="O16" s="130">
        <f t="shared" si="5"/>
        <v>0.6</v>
      </c>
      <c r="P16" s="135">
        <v>62</v>
      </c>
      <c r="Q16" s="128">
        <v>68</v>
      </c>
      <c r="R16" s="21">
        <f t="shared" si="6"/>
        <v>6</v>
      </c>
      <c r="S16" s="130">
        <f t="shared" si="7"/>
        <v>9.6774193548387094E-2</v>
      </c>
      <c r="T16" s="135">
        <v>13</v>
      </c>
      <c r="U16" s="128">
        <v>16</v>
      </c>
      <c r="V16" s="21">
        <f t="shared" si="8"/>
        <v>3</v>
      </c>
      <c r="W16" s="130">
        <f t="shared" si="9"/>
        <v>0.23076923076923078</v>
      </c>
      <c r="X16" s="21">
        <f t="shared" si="10"/>
        <v>305</v>
      </c>
      <c r="Y16" s="21">
        <f t="shared" si="11"/>
        <v>328</v>
      </c>
      <c r="Z16" s="21">
        <f t="shared" si="12"/>
        <v>23</v>
      </c>
      <c r="AA16" s="57">
        <f t="shared" si="13"/>
        <v>7.5409836065573776E-2</v>
      </c>
    </row>
    <row r="17" spans="1:27" s="12" customFormat="1" ht="36">
      <c r="A17" s="139" t="s">
        <v>11</v>
      </c>
      <c r="B17" s="127" t="s">
        <v>43</v>
      </c>
      <c r="C17" s="108">
        <f>Y17/Y20</f>
        <v>3.8572900819551455E-2</v>
      </c>
      <c r="D17" s="135">
        <v>390</v>
      </c>
      <c r="E17" s="128">
        <v>369</v>
      </c>
      <c r="F17" s="129">
        <f t="shared" si="0"/>
        <v>-21</v>
      </c>
      <c r="G17" s="130">
        <f t="shared" si="1"/>
        <v>-5.3846153846153849E-2</v>
      </c>
      <c r="H17" s="135">
        <v>116</v>
      </c>
      <c r="I17" s="128">
        <v>109</v>
      </c>
      <c r="J17" s="21">
        <f t="shared" si="2"/>
        <v>-7</v>
      </c>
      <c r="K17" s="130">
        <f t="shared" si="3"/>
        <v>-6.0344827586206899E-2</v>
      </c>
      <c r="L17" s="135">
        <v>45</v>
      </c>
      <c r="M17" s="128">
        <v>44</v>
      </c>
      <c r="N17" s="21">
        <f t="shared" si="4"/>
        <v>-1</v>
      </c>
      <c r="O17" s="130">
        <f t="shared" si="5"/>
        <v>-2.2222222222222223E-2</v>
      </c>
      <c r="P17" s="135">
        <v>215</v>
      </c>
      <c r="Q17" s="128">
        <v>202</v>
      </c>
      <c r="R17" s="21">
        <f t="shared" si="6"/>
        <v>-13</v>
      </c>
      <c r="S17" s="130">
        <f t="shared" si="7"/>
        <v>-6.0465116279069767E-2</v>
      </c>
      <c r="T17" s="135">
        <v>65</v>
      </c>
      <c r="U17" s="128">
        <v>62</v>
      </c>
      <c r="V17" s="21">
        <f t="shared" si="8"/>
        <v>-3</v>
      </c>
      <c r="W17" s="130">
        <f t="shared" si="9"/>
        <v>-4.6153846153846156E-2</v>
      </c>
      <c r="X17" s="21">
        <f t="shared" si="10"/>
        <v>831</v>
      </c>
      <c r="Y17" s="21">
        <f t="shared" si="11"/>
        <v>786</v>
      </c>
      <c r="Z17" s="21">
        <f t="shared" si="12"/>
        <v>-45</v>
      </c>
      <c r="AA17" s="57">
        <f t="shared" si="13"/>
        <v>-5.4151624548736461E-2</v>
      </c>
    </row>
    <row r="18" spans="1:27" s="12" customFormat="1">
      <c r="A18" s="140"/>
      <c r="B18" s="131" t="s">
        <v>39</v>
      </c>
      <c r="C18" s="108">
        <f>Y18/Y20</f>
        <v>0.26564263630563872</v>
      </c>
      <c r="D18" s="135">
        <v>2214</v>
      </c>
      <c r="E18" s="128">
        <v>2142</v>
      </c>
      <c r="F18" s="129">
        <f t="shared" si="0"/>
        <v>-72</v>
      </c>
      <c r="G18" s="130">
        <f t="shared" si="1"/>
        <v>-3.2520325203252036E-2</v>
      </c>
      <c r="H18" s="135">
        <v>1150</v>
      </c>
      <c r="I18" s="128">
        <v>1158</v>
      </c>
      <c r="J18" s="21">
        <f t="shared" si="2"/>
        <v>8</v>
      </c>
      <c r="K18" s="130">
        <f t="shared" si="3"/>
        <v>6.956521739130435E-3</v>
      </c>
      <c r="L18" s="135">
        <v>178</v>
      </c>
      <c r="M18" s="128">
        <v>178</v>
      </c>
      <c r="N18" s="21">
        <f t="shared" si="4"/>
        <v>0</v>
      </c>
      <c r="O18" s="130">
        <f t="shared" si="5"/>
        <v>0</v>
      </c>
      <c r="P18" s="135">
        <v>1440</v>
      </c>
      <c r="Q18" s="128">
        <v>1411</v>
      </c>
      <c r="R18" s="21">
        <f t="shared" si="6"/>
        <v>-29</v>
      </c>
      <c r="S18" s="130">
        <f t="shared" si="7"/>
        <v>-2.013888888888889E-2</v>
      </c>
      <c r="T18" s="135">
        <v>556</v>
      </c>
      <c r="U18" s="128">
        <v>524</v>
      </c>
      <c r="V18" s="21">
        <f t="shared" si="8"/>
        <v>-32</v>
      </c>
      <c r="W18" s="130">
        <f t="shared" si="9"/>
        <v>-5.7553956834532377E-2</v>
      </c>
      <c r="X18" s="21">
        <f t="shared" si="10"/>
        <v>5538</v>
      </c>
      <c r="Y18" s="21">
        <f t="shared" si="11"/>
        <v>5413</v>
      </c>
      <c r="Z18" s="21">
        <f t="shared" si="12"/>
        <v>-125</v>
      </c>
      <c r="AA18" s="57">
        <f t="shared" si="13"/>
        <v>-2.2571325388226798E-2</v>
      </c>
    </row>
    <row r="19" spans="1:27" s="12" customFormat="1">
      <c r="A19" s="139" t="s">
        <v>12</v>
      </c>
      <c r="B19" s="132" t="s">
        <v>13</v>
      </c>
      <c r="C19" s="108">
        <f>Y19/Y20</f>
        <v>9.8689699170633555E-2</v>
      </c>
      <c r="D19" s="135">
        <v>566</v>
      </c>
      <c r="E19" s="128">
        <v>561</v>
      </c>
      <c r="F19" s="129">
        <f t="shared" si="0"/>
        <v>-5</v>
      </c>
      <c r="G19" s="130">
        <f t="shared" si="1"/>
        <v>-8.8339222614840993E-3</v>
      </c>
      <c r="H19" s="135">
        <v>577</v>
      </c>
      <c r="I19" s="128">
        <v>581</v>
      </c>
      <c r="J19" s="21">
        <f t="shared" si="2"/>
        <v>4</v>
      </c>
      <c r="K19" s="130">
        <f t="shared" si="3"/>
        <v>6.9324090121317154E-3</v>
      </c>
      <c r="L19" s="135">
        <v>47</v>
      </c>
      <c r="M19" s="128">
        <v>48</v>
      </c>
      <c r="N19" s="21">
        <f t="shared" si="4"/>
        <v>1</v>
      </c>
      <c r="O19" s="130">
        <f t="shared" si="5"/>
        <v>2.1276595744680851E-2</v>
      </c>
      <c r="P19" s="135">
        <v>569</v>
      </c>
      <c r="Q19" s="128">
        <v>549</v>
      </c>
      <c r="R19" s="21">
        <f t="shared" si="6"/>
        <v>-20</v>
      </c>
      <c r="S19" s="130">
        <f t="shared" si="7"/>
        <v>-3.5149384885764502E-2</v>
      </c>
      <c r="T19" s="135">
        <v>258</v>
      </c>
      <c r="U19" s="128">
        <v>272</v>
      </c>
      <c r="V19" s="21">
        <f t="shared" si="8"/>
        <v>14</v>
      </c>
      <c r="W19" s="130">
        <f t="shared" si="9"/>
        <v>5.4263565891472867E-2</v>
      </c>
      <c r="X19" s="21">
        <f t="shared" si="10"/>
        <v>2017</v>
      </c>
      <c r="Y19" s="21">
        <f t="shared" si="11"/>
        <v>2011</v>
      </c>
      <c r="Z19" s="21">
        <f t="shared" si="12"/>
        <v>-6</v>
      </c>
      <c r="AA19" s="57">
        <f t="shared" si="13"/>
        <v>-2.9747149231531978E-3</v>
      </c>
    </row>
    <row r="20" spans="1:27" s="12" customFormat="1" ht="13.5" thickBot="1">
      <c r="A20" s="141"/>
      <c r="B20" s="142" t="s">
        <v>14</v>
      </c>
      <c r="C20" s="143">
        <f>Y20/Y20</f>
        <v>1</v>
      </c>
      <c r="D20" s="144">
        <f>SUM(D7:D19)</f>
        <v>7438</v>
      </c>
      <c r="E20" s="144">
        <f>SUM(E7:E19)</f>
        <v>7279</v>
      </c>
      <c r="F20" s="145">
        <f t="shared" si="0"/>
        <v>-159</v>
      </c>
      <c r="G20" s="146">
        <f t="shared" si="1"/>
        <v>-2.1376714170475934E-2</v>
      </c>
      <c r="H20" s="144">
        <f>SUM(H7:H19)</f>
        <v>4517</v>
      </c>
      <c r="I20" s="144">
        <f>SUM(I7:I19)</f>
        <v>4500</v>
      </c>
      <c r="J20" s="145">
        <f>I20-H20</f>
        <v>-17</v>
      </c>
      <c r="K20" s="147">
        <f>J20/H20</f>
        <v>-3.7635598848793448E-3</v>
      </c>
      <c r="L20" s="144">
        <f>SUM(L7:L19)</f>
        <v>851</v>
      </c>
      <c r="M20" s="144">
        <f>SUM(M7:M19)</f>
        <v>922</v>
      </c>
      <c r="N20" s="145">
        <f>M20-L20</f>
        <v>71</v>
      </c>
      <c r="O20" s="147">
        <f>N20/L20</f>
        <v>8.3431257344300819E-2</v>
      </c>
      <c r="P20" s="144">
        <f>SUM(P7:P19)</f>
        <v>5607</v>
      </c>
      <c r="Q20" s="144">
        <f>SUM(Q7:Q19)</f>
        <v>5512</v>
      </c>
      <c r="R20" s="145">
        <f>Q20-P20</f>
        <v>-95</v>
      </c>
      <c r="S20" s="147">
        <f>R20/P20</f>
        <v>-1.6943106830747279E-2</v>
      </c>
      <c r="T20" s="144">
        <f>SUM(T7:T19)</f>
        <v>2197</v>
      </c>
      <c r="U20" s="144">
        <f>SUM(U7:U19)</f>
        <v>2164</v>
      </c>
      <c r="V20" s="145">
        <f>U20-T20</f>
        <v>-33</v>
      </c>
      <c r="W20" s="147">
        <f>V20/T20</f>
        <v>-1.5020482476103778E-2</v>
      </c>
      <c r="X20" s="148">
        <f>D20+H20+L20+P20+T20</f>
        <v>20610</v>
      </c>
      <c r="Y20" s="148">
        <f>E20+I20+M20+Q20+U20</f>
        <v>20377</v>
      </c>
      <c r="Z20" s="148">
        <f>Y20-X20</f>
        <v>-233</v>
      </c>
      <c r="AA20" s="149">
        <f>Z20/X20</f>
        <v>-1.1305191654536632E-2</v>
      </c>
    </row>
    <row r="21" spans="1:27">
      <c r="A21" s="207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</row>
    <row r="22" spans="1:27">
      <c r="A22" s="207"/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</row>
    <row r="23" spans="1:27">
      <c r="A23" s="5"/>
      <c r="B23" s="2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110"/>
      <c r="X23" s="4"/>
      <c r="Y23" s="4"/>
      <c r="Z23" s="4"/>
    </row>
    <row r="25" spans="1:27">
      <c r="C25" s="9"/>
    </row>
  </sheetData>
  <mergeCells count="15">
    <mergeCell ref="X4:AA4"/>
    <mergeCell ref="D4:W4"/>
    <mergeCell ref="T5:W5"/>
    <mergeCell ref="A21:Z22"/>
    <mergeCell ref="V6:W6"/>
    <mergeCell ref="Z6:AA6"/>
    <mergeCell ref="N6:O6"/>
    <mergeCell ref="X5:AA5"/>
    <mergeCell ref="L5:O5"/>
    <mergeCell ref="F6:G6"/>
    <mergeCell ref="J6:K6"/>
    <mergeCell ref="R6:S6"/>
    <mergeCell ref="D5:G5"/>
    <mergeCell ref="H5:K5"/>
    <mergeCell ref="P5:S5"/>
  </mergeCells>
  <phoneticPr fontId="0" type="noConversion"/>
  <pageMargins left="0" right="0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zoomScaleNormal="100" workbookViewId="0">
      <selection activeCell="AB9" sqref="AB9"/>
    </sheetView>
  </sheetViews>
  <sheetFormatPr defaultRowHeight="12.75"/>
  <cols>
    <col min="1" max="1" width="3.42578125" style="6" customWidth="1"/>
    <col min="2" max="2" width="17.7109375" style="1" customWidth="1"/>
    <col min="3" max="3" width="7" style="1" customWidth="1"/>
    <col min="4" max="4" width="7.85546875" style="1" customWidth="1"/>
    <col min="5" max="5" width="6.5703125" style="1" customWidth="1"/>
    <col min="6" max="6" width="7.42578125" style="1" customWidth="1"/>
    <col min="7" max="7" width="7" style="1" customWidth="1"/>
    <col min="8" max="8" width="7.5703125" style="1" customWidth="1"/>
    <col min="9" max="9" width="6" style="1" customWidth="1"/>
    <col min="10" max="10" width="7.85546875" style="1" customWidth="1"/>
    <col min="11" max="11" width="8" style="1" customWidth="1"/>
    <col min="12" max="12" width="7.7109375" style="1" customWidth="1"/>
    <col min="13" max="13" width="7.85546875" style="1" customWidth="1"/>
    <col min="14" max="15" width="8" style="1" customWidth="1"/>
    <col min="16" max="16" width="7.5703125" style="1" customWidth="1"/>
    <col min="17" max="17" width="7" style="1" customWidth="1"/>
    <col min="18" max="18" width="8.140625" style="1" customWidth="1"/>
    <col min="19" max="19" width="7.7109375" style="1" customWidth="1"/>
    <col min="20" max="20" width="8.140625" style="1" customWidth="1"/>
    <col min="21" max="21" width="6.140625" style="1" customWidth="1"/>
    <col min="22" max="22" width="7.5703125" style="1" customWidth="1"/>
    <col min="23" max="23" width="7.7109375" style="1" customWidth="1"/>
    <col min="24" max="24" width="8.140625" style="1" customWidth="1"/>
    <col min="25" max="25" width="6.140625" style="1" customWidth="1"/>
    <col min="26" max="26" width="7.5703125" style="1" customWidth="1"/>
    <col min="27" max="16384" width="9.140625" style="1"/>
  </cols>
  <sheetData>
    <row r="1" spans="1:26" s="12" customFormat="1">
      <c r="A1" s="14" t="s">
        <v>69</v>
      </c>
      <c r="B1" s="15"/>
    </row>
    <row r="2" spans="1:26" s="12" customFormat="1">
      <c r="A2" s="16"/>
      <c r="B2" s="14"/>
    </row>
    <row r="3" spans="1:26" s="12" customFormat="1" ht="13.5" thickBot="1">
      <c r="A3" s="19"/>
    </row>
    <row r="4" spans="1:26" s="12" customFormat="1" ht="15" customHeight="1" thickBot="1">
      <c r="A4" s="215"/>
      <c r="B4" s="81" t="s">
        <v>0</v>
      </c>
      <c r="C4" s="213" t="s">
        <v>131</v>
      </c>
      <c r="D4" s="209"/>
      <c r="E4" s="209"/>
      <c r="F4" s="210"/>
      <c r="G4" s="213" t="s">
        <v>136</v>
      </c>
      <c r="H4" s="209"/>
      <c r="I4" s="209"/>
      <c r="J4" s="210"/>
      <c r="K4" s="213" t="s">
        <v>137</v>
      </c>
      <c r="L4" s="209"/>
      <c r="M4" s="209"/>
      <c r="N4" s="210"/>
      <c r="O4" s="213" t="s">
        <v>141</v>
      </c>
      <c r="P4" s="209"/>
      <c r="Q4" s="209"/>
      <c r="R4" s="210"/>
      <c r="S4" s="213" t="s">
        <v>143</v>
      </c>
      <c r="T4" s="209"/>
      <c r="U4" s="209"/>
      <c r="V4" s="210"/>
      <c r="W4" s="208" t="s">
        <v>146</v>
      </c>
      <c r="X4" s="209"/>
      <c r="Y4" s="209"/>
      <c r="Z4" s="210"/>
    </row>
    <row r="5" spans="1:26" s="12" customFormat="1" ht="15.75" customHeight="1" thickBot="1">
      <c r="A5" s="216"/>
      <c r="B5" s="91" t="s">
        <v>1</v>
      </c>
      <c r="C5" s="95" t="s">
        <v>70</v>
      </c>
      <c r="D5" s="96" t="s">
        <v>34</v>
      </c>
      <c r="E5" s="211" t="s">
        <v>71</v>
      </c>
      <c r="F5" s="212"/>
      <c r="G5" s="95" t="s">
        <v>70</v>
      </c>
      <c r="H5" s="96" t="s">
        <v>34</v>
      </c>
      <c r="I5" s="211" t="s">
        <v>71</v>
      </c>
      <c r="J5" s="212"/>
      <c r="K5" s="95" t="s">
        <v>70</v>
      </c>
      <c r="L5" s="96" t="s">
        <v>34</v>
      </c>
      <c r="M5" s="211" t="s">
        <v>71</v>
      </c>
      <c r="N5" s="212"/>
      <c r="O5" s="112" t="s">
        <v>70</v>
      </c>
      <c r="P5" s="96" t="s">
        <v>34</v>
      </c>
      <c r="Q5" s="211" t="s">
        <v>71</v>
      </c>
      <c r="R5" s="212"/>
      <c r="S5" s="112" t="s">
        <v>70</v>
      </c>
      <c r="T5" s="96" t="s">
        <v>34</v>
      </c>
      <c r="U5" s="211" t="s">
        <v>71</v>
      </c>
      <c r="V5" s="214"/>
      <c r="W5" s="171" t="s">
        <v>70</v>
      </c>
      <c r="X5" s="96" t="s">
        <v>34</v>
      </c>
      <c r="Y5" s="211" t="s">
        <v>71</v>
      </c>
      <c r="Z5" s="212"/>
    </row>
    <row r="6" spans="1:26" s="12" customFormat="1" ht="28.5" customHeight="1">
      <c r="A6" s="150" t="s">
        <v>2</v>
      </c>
      <c r="B6" s="89" t="s">
        <v>35</v>
      </c>
      <c r="C6" s="151">
        <v>99</v>
      </c>
      <c r="D6" s="94">
        <v>5.0415032846157764E-3</v>
      </c>
      <c r="E6" s="83">
        <v>-2</v>
      </c>
      <c r="F6" s="84">
        <v>-1.9801980198019802E-2</v>
      </c>
      <c r="G6" s="151">
        <v>91</v>
      </c>
      <c r="H6" s="94">
        <f>G6/G19</f>
        <v>4.6322219394247903E-3</v>
      </c>
      <c r="I6" s="83">
        <f>G6-C6</f>
        <v>-8</v>
      </c>
      <c r="J6" s="84">
        <f>I6/C6</f>
        <v>-8.0808080808080815E-2</v>
      </c>
      <c r="K6" s="151">
        <v>99</v>
      </c>
      <c r="L6" s="94">
        <f>K6/K19</f>
        <v>4.9160790545237859E-3</v>
      </c>
      <c r="M6" s="83">
        <f>K6-G6</f>
        <v>8</v>
      </c>
      <c r="N6" s="85">
        <f>M6/G6</f>
        <v>8.7912087912087919E-2</v>
      </c>
      <c r="O6" s="152">
        <v>106</v>
      </c>
      <c r="P6" s="94">
        <f>O6/O19</f>
        <v>5.2093571849813249E-3</v>
      </c>
      <c r="Q6" s="83">
        <f>O6-K6</f>
        <v>7</v>
      </c>
      <c r="R6" s="84">
        <f>Q6/K6</f>
        <v>7.0707070707070704E-2</v>
      </c>
      <c r="S6" s="152">
        <v>99</v>
      </c>
      <c r="T6" s="94">
        <f>S6/S19</f>
        <v>4.8034934497816597E-3</v>
      </c>
      <c r="U6" s="83">
        <f>S6-O6</f>
        <v>-7</v>
      </c>
      <c r="V6" s="85">
        <f>U6/O6</f>
        <v>-6.6037735849056603E-2</v>
      </c>
      <c r="W6" s="172">
        <v>103</v>
      </c>
      <c r="X6" s="94">
        <f>W6/W19</f>
        <v>5.0547185552338421E-3</v>
      </c>
      <c r="Y6" s="83">
        <f>W6-S6</f>
        <v>4</v>
      </c>
      <c r="Z6" s="84">
        <f>Y6/S6</f>
        <v>4.0404040404040407E-2</v>
      </c>
    </row>
    <row r="7" spans="1:26" s="12" customFormat="1" ht="13.5" customHeight="1">
      <c r="A7" s="98" t="s">
        <v>40</v>
      </c>
      <c r="B7" s="89" t="s">
        <v>36</v>
      </c>
      <c r="C7" s="153">
        <v>60</v>
      </c>
      <c r="D7" s="42">
        <v>3.0554565361307737E-3</v>
      </c>
      <c r="E7" s="43">
        <v>9</v>
      </c>
      <c r="F7" s="44">
        <v>0.17647058823529413</v>
      </c>
      <c r="G7" s="153">
        <v>52</v>
      </c>
      <c r="H7" s="42">
        <f>G7/G19</f>
        <v>2.6469839653855943E-3</v>
      </c>
      <c r="I7" s="43">
        <f t="shared" ref="I7:I18" si="0">G7-C7</f>
        <v>-8</v>
      </c>
      <c r="J7" s="44">
        <f t="shared" ref="J7:J19" si="1">I7/C7</f>
        <v>-0.13333333333333333</v>
      </c>
      <c r="K7" s="153">
        <v>51</v>
      </c>
      <c r="L7" s="42">
        <f>K7/K19</f>
        <v>2.5325255735425562E-3</v>
      </c>
      <c r="M7" s="43">
        <f t="shared" ref="M7:M18" si="2">K7-G7</f>
        <v>-1</v>
      </c>
      <c r="N7" s="82">
        <f t="shared" ref="N7:N19" si="3">M7/G7</f>
        <v>-1.9230769230769232E-2</v>
      </c>
      <c r="O7" s="152">
        <v>49</v>
      </c>
      <c r="P7" s="42">
        <f>O7/O19</f>
        <v>2.4080990760762728E-3</v>
      </c>
      <c r="Q7" s="43">
        <f t="shared" ref="Q7:Q18" si="4">O7-K7</f>
        <v>-2</v>
      </c>
      <c r="R7" s="44">
        <f t="shared" ref="R7:R19" si="5">Q7/K7</f>
        <v>-3.9215686274509803E-2</v>
      </c>
      <c r="S7" s="152">
        <v>48</v>
      </c>
      <c r="T7" s="42">
        <f>S7/S19</f>
        <v>2.3289665211062593E-3</v>
      </c>
      <c r="U7" s="43">
        <f t="shared" ref="U7:U18" si="6">S7-O7</f>
        <v>-1</v>
      </c>
      <c r="V7" s="82">
        <f t="shared" ref="V7:V19" si="7">U7/O7</f>
        <v>-2.0408163265306121E-2</v>
      </c>
      <c r="W7" s="172">
        <v>48</v>
      </c>
      <c r="X7" s="42">
        <f>W7/W19</f>
        <v>2.3555969966138294E-3</v>
      </c>
      <c r="Y7" s="43">
        <f t="shared" ref="Y7:Y18" si="8">W7-S7</f>
        <v>0</v>
      </c>
      <c r="Z7" s="44">
        <f t="shared" ref="Z7:Z19" si="9">Y7/S7</f>
        <v>0</v>
      </c>
    </row>
    <row r="8" spans="1:26" s="12" customFormat="1" ht="15">
      <c r="A8" s="98" t="s">
        <v>3</v>
      </c>
      <c r="B8" s="89" t="s">
        <v>4</v>
      </c>
      <c r="C8" s="153">
        <v>2234</v>
      </c>
      <c r="D8" s="42">
        <v>0.11376483169526913</v>
      </c>
      <c r="E8" s="43">
        <v>-10</v>
      </c>
      <c r="F8" s="44">
        <v>-4.4563279857397506E-3</v>
      </c>
      <c r="G8" s="153">
        <v>2189</v>
      </c>
      <c r="H8" s="42">
        <f>G8/G19</f>
        <v>0.11142784423517435</v>
      </c>
      <c r="I8" s="43">
        <f t="shared" si="0"/>
        <v>-45</v>
      </c>
      <c r="J8" s="44">
        <f t="shared" si="1"/>
        <v>-2.0143240823634737E-2</v>
      </c>
      <c r="K8" s="153">
        <v>2262</v>
      </c>
      <c r="L8" s="42">
        <f>K8/K19</f>
        <v>0.11232495779124044</v>
      </c>
      <c r="M8" s="43">
        <f t="shared" si="2"/>
        <v>73</v>
      </c>
      <c r="N8" s="82">
        <f t="shared" si="3"/>
        <v>3.3348560986751943E-2</v>
      </c>
      <c r="O8" s="152">
        <v>2269</v>
      </c>
      <c r="P8" s="42">
        <f>O8/O19</f>
        <v>0.11150973068606251</v>
      </c>
      <c r="Q8" s="43">
        <f t="shared" si="4"/>
        <v>7</v>
      </c>
      <c r="R8" s="44">
        <f t="shared" si="5"/>
        <v>3.094606542882405E-3</v>
      </c>
      <c r="S8" s="152">
        <v>2297</v>
      </c>
      <c r="T8" s="42">
        <f>S8/S19</f>
        <v>0.11145075206210578</v>
      </c>
      <c r="U8" s="43">
        <f t="shared" si="6"/>
        <v>28</v>
      </c>
      <c r="V8" s="82">
        <f t="shared" si="7"/>
        <v>1.23402379903041E-2</v>
      </c>
      <c r="W8" s="172">
        <v>2206</v>
      </c>
      <c r="X8" s="42">
        <f>W8/W19</f>
        <v>0.10825931196937724</v>
      </c>
      <c r="Y8" s="43">
        <f t="shared" si="8"/>
        <v>-91</v>
      </c>
      <c r="Z8" s="44">
        <f t="shared" si="9"/>
        <v>-3.9616891597736174E-2</v>
      </c>
    </row>
    <row r="9" spans="1:26" s="12" customFormat="1" ht="51.75">
      <c r="A9" s="98" t="s">
        <v>90</v>
      </c>
      <c r="B9" s="89" t="s">
        <v>91</v>
      </c>
      <c r="C9" s="153">
        <v>22</v>
      </c>
      <c r="D9" s="42">
        <v>1.1203340632479502E-3</v>
      </c>
      <c r="E9" s="43">
        <v>-1</v>
      </c>
      <c r="F9" s="44">
        <v>-4.3478260869565216E-2</v>
      </c>
      <c r="G9" s="153">
        <v>20</v>
      </c>
      <c r="H9" s="42">
        <f>G9/G19</f>
        <v>1.0180707559175363E-3</v>
      </c>
      <c r="I9" s="43">
        <f t="shared" si="0"/>
        <v>-2</v>
      </c>
      <c r="J9" s="44">
        <f t="shared" si="1"/>
        <v>-9.0909090909090912E-2</v>
      </c>
      <c r="K9" s="153">
        <v>17</v>
      </c>
      <c r="L9" s="42">
        <f>K9/K19</f>
        <v>8.4417519118085214E-4</v>
      </c>
      <c r="M9" s="43">
        <f t="shared" si="2"/>
        <v>-3</v>
      </c>
      <c r="N9" s="82">
        <f t="shared" si="3"/>
        <v>-0.15</v>
      </c>
      <c r="O9" s="152">
        <v>18</v>
      </c>
      <c r="P9" s="42">
        <f>O9/O19</f>
        <v>8.8460782386475326E-4</v>
      </c>
      <c r="Q9" s="43">
        <f t="shared" si="4"/>
        <v>1</v>
      </c>
      <c r="R9" s="44">
        <f t="shared" si="5"/>
        <v>5.8823529411764705E-2</v>
      </c>
      <c r="S9" s="152">
        <v>17</v>
      </c>
      <c r="T9" s="42">
        <f>S9/S19</f>
        <v>8.2484230955846675E-4</v>
      </c>
      <c r="U9" s="43">
        <f t="shared" si="6"/>
        <v>-1</v>
      </c>
      <c r="V9" s="82">
        <f t="shared" si="7"/>
        <v>-5.5555555555555552E-2</v>
      </c>
      <c r="W9" s="172">
        <v>15</v>
      </c>
      <c r="X9" s="42">
        <f>W9/W19</f>
        <v>7.3612406144182168E-4</v>
      </c>
      <c r="Y9" s="43">
        <f t="shared" si="8"/>
        <v>-2</v>
      </c>
      <c r="Z9" s="44">
        <f t="shared" si="9"/>
        <v>-0.11764705882352941</v>
      </c>
    </row>
    <row r="10" spans="1:26" s="12" customFormat="1" ht="78.75" customHeight="1">
      <c r="A10" s="98" t="s">
        <v>5</v>
      </c>
      <c r="B10" s="89" t="s">
        <v>42</v>
      </c>
      <c r="C10" s="153">
        <v>41</v>
      </c>
      <c r="D10" s="42">
        <v>2.0878952996893621E-3</v>
      </c>
      <c r="E10" s="43">
        <v>0</v>
      </c>
      <c r="F10" s="44">
        <v>0</v>
      </c>
      <c r="G10" s="153">
        <v>44</v>
      </c>
      <c r="H10" s="42">
        <f>G10/G19</f>
        <v>2.2397556630185797E-3</v>
      </c>
      <c r="I10" s="43">
        <f t="shared" si="0"/>
        <v>3</v>
      </c>
      <c r="J10" s="44">
        <f t="shared" si="1"/>
        <v>7.3170731707317069E-2</v>
      </c>
      <c r="K10" s="153">
        <v>56</v>
      </c>
      <c r="L10" s="42">
        <f>K10/K19</f>
        <v>2.7808123944781009E-3</v>
      </c>
      <c r="M10" s="43">
        <f t="shared" si="2"/>
        <v>12</v>
      </c>
      <c r="N10" s="82">
        <f t="shared" si="3"/>
        <v>0.27272727272727271</v>
      </c>
      <c r="O10" s="152">
        <v>60</v>
      </c>
      <c r="P10" s="42">
        <f>O10/O19</f>
        <v>2.9486927462158445E-3</v>
      </c>
      <c r="Q10" s="43">
        <f t="shared" si="4"/>
        <v>4</v>
      </c>
      <c r="R10" s="44">
        <f t="shared" si="5"/>
        <v>7.1428571428571425E-2</v>
      </c>
      <c r="S10" s="152">
        <v>58</v>
      </c>
      <c r="T10" s="42">
        <f>S10/S19</f>
        <v>2.8141678796700632E-3</v>
      </c>
      <c r="U10" s="43">
        <f t="shared" si="6"/>
        <v>-2</v>
      </c>
      <c r="V10" s="82">
        <f t="shared" si="7"/>
        <v>-3.3333333333333333E-2</v>
      </c>
      <c r="W10" s="172">
        <v>52</v>
      </c>
      <c r="X10" s="42">
        <f>W10/W19</f>
        <v>2.5518967463316485E-3</v>
      </c>
      <c r="Y10" s="43">
        <f t="shared" si="8"/>
        <v>-6</v>
      </c>
      <c r="Z10" s="44">
        <f t="shared" si="9"/>
        <v>-0.10344827586206896</v>
      </c>
    </row>
    <row r="11" spans="1:26" s="12" customFormat="1" ht="15">
      <c r="A11" s="98" t="s">
        <v>6</v>
      </c>
      <c r="B11" s="89" t="s">
        <v>7</v>
      </c>
      <c r="C11" s="153">
        <v>3280</v>
      </c>
      <c r="D11" s="42">
        <v>0.16703162397514895</v>
      </c>
      <c r="E11" s="43">
        <v>-14</v>
      </c>
      <c r="F11" s="44">
        <v>-4.2501517911353974E-3</v>
      </c>
      <c r="G11" s="153">
        <v>3258</v>
      </c>
      <c r="H11" s="42">
        <f>G11/G19</f>
        <v>0.16584372613896667</v>
      </c>
      <c r="I11" s="43">
        <f t="shared" si="0"/>
        <v>-22</v>
      </c>
      <c r="J11" s="44">
        <f t="shared" si="1"/>
        <v>-6.7073170731707316E-3</v>
      </c>
      <c r="K11" s="153">
        <v>3249</v>
      </c>
      <c r="L11" s="42">
        <f>K11/K19</f>
        <v>0.16133677624391699</v>
      </c>
      <c r="M11" s="43">
        <f t="shared" si="2"/>
        <v>-9</v>
      </c>
      <c r="N11" s="82">
        <f t="shared" si="3"/>
        <v>-2.7624309392265192E-3</v>
      </c>
      <c r="O11" s="152">
        <v>3214</v>
      </c>
      <c r="P11" s="42">
        <f>O11/O19</f>
        <v>0.15795164143896206</v>
      </c>
      <c r="Q11" s="43">
        <f t="shared" si="4"/>
        <v>-35</v>
      </c>
      <c r="R11" s="44">
        <f t="shared" si="5"/>
        <v>-1.0772545398584179E-2</v>
      </c>
      <c r="S11" s="152">
        <v>3188</v>
      </c>
      <c r="T11" s="42">
        <f>S11/S19</f>
        <v>0.1546821931101407</v>
      </c>
      <c r="U11" s="43">
        <f t="shared" si="6"/>
        <v>-26</v>
      </c>
      <c r="V11" s="82">
        <f t="shared" si="7"/>
        <v>-8.0896079651524583E-3</v>
      </c>
      <c r="W11" s="172">
        <v>3118</v>
      </c>
      <c r="X11" s="42">
        <f>W11/W19</f>
        <v>0.15301565490503999</v>
      </c>
      <c r="Y11" s="43">
        <f t="shared" si="8"/>
        <v>-70</v>
      </c>
      <c r="Z11" s="44">
        <f t="shared" si="9"/>
        <v>-2.1957340025094103E-2</v>
      </c>
    </row>
    <row r="12" spans="1:26" s="12" customFormat="1" ht="15">
      <c r="A12" s="98" t="s">
        <v>8</v>
      </c>
      <c r="B12" s="89" t="s">
        <v>9</v>
      </c>
      <c r="C12" s="153">
        <v>3763</v>
      </c>
      <c r="D12" s="42">
        <v>0.19162804909100167</v>
      </c>
      <c r="E12" s="43">
        <v>11</v>
      </c>
      <c r="F12" s="44">
        <v>2.9317697228144991E-3</v>
      </c>
      <c r="G12" s="153">
        <v>3743</v>
      </c>
      <c r="H12" s="42">
        <f>G12/G19</f>
        <v>0.19053194196996692</v>
      </c>
      <c r="I12" s="43">
        <f t="shared" si="0"/>
        <v>-20</v>
      </c>
      <c r="J12" s="44">
        <f t="shared" si="1"/>
        <v>-5.3149083178315173E-3</v>
      </c>
      <c r="K12" s="153">
        <v>3765</v>
      </c>
      <c r="L12" s="42">
        <f>K12/K19</f>
        <v>0.18695997616446519</v>
      </c>
      <c r="M12" s="43">
        <f t="shared" si="2"/>
        <v>22</v>
      </c>
      <c r="N12" s="82">
        <f t="shared" si="3"/>
        <v>5.8776382580817523E-3</v>
      </c>
      <c r="O12" s="152">
        <v>3761</v>
      </c>
      <c r="P12" s="42">
        <f>O12/O19</f>
        <v>0.18483389030862984</v>
      </c>
      <c r="Q12" s="43">
        <f t="shared" si="4"/>
        <v>-4</v>
      </c>
      <c r="R12" s="44">
        <f t="shared" si="5"/>
        <v>-1.0624169986719787E-3</v>
      </c>
      <c r="S12" s="152">
        <v>3780</v>
      </c>
      <c r="T12" s="42">
        <f>S12/S19</f>
        <v>0.18340611353711792</v>
      </c>
      <c r="U12" s="43">
        <f t="shared" si="6"/>
        <v>19</v>
      </c>
      <c r="V12" s="82">
        <f t="shared" si="7"/>
        <v>5.0518479127891515E-3</v>
      </c>
      <c r="W12" s="172">
        <v>3758</v>
      </c>
      <c r="X12" s="42">
        <f>W12/W19</f>
        <v>0.18442361485989106</v>
      </c>
      <c r="Y12" s="43">
        <f t="shared" si="8"/>
        <v>-22</v>
      </c>
      <c r="Z12" s="44">
        <f t="shared" si="9"/>
        <v>-5.82010582010582E-3</v>
      </c>
    </row>
    <row r="13" spans="1:26" s="12" customFormat="1" ht="26.25">
      <c r="A13" s="98" t="s">
        <v>10</v>
      </c>
      <c r="B13" s="89" t="s">
        <v>37</v>
      </c>
      <c r="C13" s="153">
        <v>589</v>
      </c>
      <c r="D13" s="42">
        <v>2.9994398329683761E-2</v>
      </c>
      <c r="E13" s="43">
        <v>8</v>
      </c>
      <c r="F13" s="44">
        <v>1.3769363166953529E-2</v>
      </c>
      <c r="G13" s="153">
        <v>584</v>
      </c>
      <c r="H13" s="42">
        <f>G13/G19</f>
        <v>2.972766607279206E-2</v>
      </c>
      <c r="I13" s="43">
        <f t="shared" si="0"/>
        <v>-5</v>
      </c>
      <c r="J13" s="44">
        <f t="shared" si="1"/>
        <v>-8.4889643463497456E-3</v>
      </c>
      <c r="K13" s="153">
        <v>593</v>
      </c>
      <c r="L13" s="42">
        <f>K13/K19</f>
        <v>2.9446816962955605E-2</v>
      </c>
      <c r="M13" s="43">
        <f t="shared" si="2"/>
        <v>9</v>
      </c>
      <c r="N13" s="82">
        <f t="shared" si="3"/>
        <v>1.5410958904109588E-2</v>
      </c>
      <c r="O13" s="152">
        <v>601</v>
      </c>
      <c r="P13" s="42">
        <f>O13/O19</f>
        <v>2.9536072341262039E-2</v>
      </c>
      <c r="Q13" s="43">
        <f t="shared" si="4"/>
        <v>8</v>
      </c>
      <c r="R13" s="44">
        <f t="shared" si="5"/>
        <v>1.3490725126475547E-2</v>
      </c>
      <c r="S13" s="152">
        <v>630</v>
      </c>
      <c r="T13" s="42">
        <f>S13/S19</f>
        <v>3.0567685589519649E-2</v>
      </c>
      <c r="U13" s="43">
        <f t="shared" si="6"/>
        <v>29</v>
      </c>
      <c r="V13" s="82">
        <f t="shared" si="7"/>
        <v>4.8252911813643926E-2</v>
      </c>
      <c r="W13" s="172">
        <v>610</v>
      </c>
      <c r="X13" s="42">
        <f>W13/W19</f>
        <v>2.9935711831967415E-2</v>
      </c>
      <c r="Y13" s="43">
        <f t="shared" si="8"/>
        <v>-20</v>
      </c>
      <c r="Z13" s="44">
        <f t="shared" si="9"/>
        <v>-3.1746031746031744E-2</v>
      </c>
    </row>
    <row r="14" spans="1:26" s="12" customFormat="1" ht="36.75" customHeight="1">
      <c r="A14" s="98" t="s">
        <v>41</v>
      </c>
      <c r="B14" s="89" t="s">
        <v>38</v>
      </c>
      <c r="C14" s="153">
        <v>1428</v>
      </c>
      <c r="D14" s="42">
        <v>7.2719865559912417E-2</v>
      </c>
      <c r="E14" s="43">
        <v>55</v>
      </c>
      <c r="F14" s="44">
        <v>4.0058266569555717E-2</v>
      </c>
      <c r="G14" s="153">
        <v>1477</v>
      </c>
      <c r="H14" s="42">
        <f>G14/G19</f>
        <v>7.518452532451006E-2</v>
      </c>
      <c r="I14" s="43">
        <f t="shared" si="0"/>
        <v>49</v>
      </c>
      <c r="J14" s="44">
        <f t="shared" si="1"/>
        <v>3.4313725490196081E-2</v>
      </c>
      <c r="K14" s="153">
        <v>1545</v>
      </c>
      <c r="L14" s="42">
        <f>K14/K19</f>
        <v>7.672062766908333E-2</v>
      </c>
      <c r="M14" s="43">
        <f t="shared" si="2"/>
        <v>68</v>
      </c>
      <c r="N14" s="82">
        <f t="shared" si="3"/>
        <v>4.6039268788083954E-2</v>
      </c>
      <c r="O14" s="152">
        <v>1596</v>
      </c>
      <c r="P14" s="42">
        <f>O14/O19</f>
        <v>7.8435227049341458E-2</v>
      </c>
      <c r="Q14" s="43">
        <f t="shared" si="4"/>
        <v>51</v>
      </c>
      <c r="R14" s="44">
        <f t="shared" si="5"/>
        <v>3.3009708737864081E-2</v>
      </c>
      <c r="S14" s="152">
        <v>1802</v>
      </c>
      <c r="T14" s="42">
        <f>S14/S19</f>
        <v>8.7433284813197482E-2</v>
      </c>
      <c r="U14" s="43">
        <f t="shared" si="6"/>
        <v>206</v>
      </c>
      <c r="V14" s="82">
        <f t="shared" si="7"/>
        <v>0.12907268170426064</v>
      </c>
      <c r="W14" s="172">
        <v>1929</v>
      </c>
      <c r="X14" s="42">
        <f>W14/W19</f>
        <v>9.4665554301418264E-2</v>
      </c>
      <c r="Y14" s="43">
        <f t="shared" si="8"/>
        <v>127</v>
      </c>
      <c r="Z14" s="44">
        <f t="shared" si="9"/>
        <v>7.047724750277469E-2</v>
      </c>
    </row>
    <row r="15" spans="1:26" s="12" customFormat="1" ht="27" customHeight="1">
      <c r="A15" s="98" t="s">
        <v>48</v>
      </c>
      <c r="B15" s="89" t="s">
        <v>49</v>
      </c>
      <c r="C15" s="153">
        <v>266</v>
      </c>
      <c r="D15" s="42">
        <v>1.3545857310179764E-2</v>
      </c>
      <c r="E15" s="43">
        <v>-6</v>
      </c>
      <c r="F15" s="44">
        <v>-2.2058823529411766E-2</v>
      </c>
      <c r="G15" s="153">
        <v>279</v>
      </c>
      <c r="H15" s="42">
        <f>G15/G19</f>
        <v>1.4202087045049631E-2</v>
      </c>
      <c r="I15" s="43">
        <f t="shared" si="0"/>
        <v>13</v>
      </c>
      <c r="J15" s="44">
        <f t="shared" si="1"/>
        <v>4.8872180451127817E-2</v>
      </c>
      <c r="K15" s="153">
        <v>304</v>
      </c>
      <c r="L15" s="42">
        <f>K15/K19</f>
        <v>1.5095838712881121E-2</v>
      </c>
      <c r="M15" s="43">
        <f t="shared" si="2"/>
        <v>25</v>
      </c>
      <c r="N15" s="82">
        <f t="shared" si="3"/>
        <v>8.9605734767025089E-2</v>
      </c>
      <c r="O15" s="152">
        <v>312</v>
      </c>
      <c r="P15" s="42">
        <f>O15/O19</f>
        <v>1.5333202280322391E-2</v>
      </c>
      <c r="Q15" s="43">
        <f t="shared" si="4"/>
        <v>8</v>
      </c>
      <c r="R15" s="44">
        <f t="shared" si="5"/>
        <v>2.6315789473684209E-2</v>
      </c>
      <c r="S15" s="152">
        <v>305</v>
      </c>
      <c r="T15" s="42">
        <f>S15/S19</f>
        <v>1.4798641436196022E-2</v>
      </c>
      <c r="U15" s="43">
        <f t="shared" si="6"/>
        <v>-7</v>
      </c>
      <c r="V15" s="82">
        <f t="shared" si="7"/>
        <v>-2.2435897435897436E-2</v>
      </c>
      <c r="W15" s="172">
        <v>328</v>
      </c>
      <c r="X15" s="42">
        <f>W15/W19</f>
        <v>1.6096579476861168E-2</v>
      </c>
      <c r="Y15" s="43">
        <f t="shared" si="8"/>
        <v>23</v>
      </c>
      <c r="Z15" s="44">
        <f t="shared" si="9"/>
        <v>7.5409836065573776E-2</v>
      </c>
    </row>
    <row r="16" spans="1:26" s="12" customFormat="1" ht="39">
      <c r="A16" s="98" t="s">
        <v>11</v>
      </c>
      <c r="B16" s="89" t="s">
        <v>43</v>
      </c>
      <c r="C16" s="153">
        <v>914</v>
      </c>
      <c r="D16" s="42">
        <v>4.6544787900392119E-2</v>
      </c>
      <c r="E16" s="43">
        <v>56</v>
      </c>
      <c r="F16" s="44">
        <v>6.5268065268065265E-2</v>
      </c>
      <c r="G16" s="153">
        <v>840</v>
      </c>
      <c r="H16" s="42">
        <f>G16/G19</f>
        <v>4.2758971748536524E-2</v>
      </c>
      <c r="I16" s="43">
        <f t="shared" si="0"/>
        <v>-74</v>
      </c>
      <c r="J16" s="44">
        <f t="shared" si="1"/>
        <v>-8.0962800875273522E-2</v>
      </c>
      <c r="K16" s="153">
        <v>829</v>
      </c>
      <c r="L16" s="42">
        <f>K16/K19</f>
        <v>4.1165954911113321E-2</v>
      </c>
      <c r="M16" s="43">
        <f t="shared" si="2"/>
        <v>-11</v>
      </c>
      <c r="N16" s="82">
        <f t="shared" si="3"/>
        <v>-1.3095238095238096E-2</v>
      </c>
      <c r="O16" s="152">
        <v>836</v>
      </c>
      <c r="P16" s="42">
        <f>O16/O19</f>
        <v>4.1085118930607428E-2</v>
      </c>
      <c r="Q16" s="43">
        <f t="shared" si="4"/>
        <v>7</v>
      </c>
      <c r="R16" s="44">
        <f t="shared" si="5"/>
        <v>8.4439083232810616E-3</v>
      </c>
      <c r="S16" s="152">
        <v>831</v>
      </c>
      <c r="T16" s="42">
        <f>S16/S19</f>
        <v>4.0320232896652111E-2</v>
      </c>
      <c r="U16" s="43">
        <f t="shared" si="6"/>
        <v>-5</v>
      </c>
      <c r="V16" s="82">
        <f t="shared" si="7"/>
        <v>-5.9808612440191387E-3</v>
      </c>
      <c r="W16" s="172">
        <v>786</v>
      </c>
      <c r="X16" s="42">
        <f>W16/W19</f>
        <v>3.8572900819551455E-2</v>
      </c>
      <c r="Y16" s="43">
        <f t="shared" si="8"/>
        <v>-45</v>
      </c>
      <c r="Z16" s="44">
        <f t="shared" si="9"/>
        <v>-5.4151624548736461E-2</v>
      </c>
    </row>
    <row r="17" spans="1:26" s="12" customFormat="1" ht="15">
      <c r="A17" s="154"/>
      <c r="B17" s="90" t="s">
        <v>39</v>
      </c>
      <c r="C17" s="153">
        <v>5097</v>
      </c>
      <c r="D17" s="42">
        <v>0.25956103274430919</v>
      </c>
      <c r="E17" s="43">
        <v>229</v>
      </c>
      <c r="F17" s="44">
        <v>4.7041906327033686E-2</v>
      </c>
      <c r="G17" s="153">
        <v>5227</v>
      </c>
      <c r="H17" s="42">
        <f>G17/G19</f>
        <v>0.2660727920590481</v>
      </c>
      <c r="I17" s="43">
        <f t="shared" si="0"/>
        <v>130</v>
      </c>
      <c r="J17" s="44">
        <f t="shared" si="1"/>
        <v>2.5505199136747106E-2</v>
      </c>
      <c r="K17" s="153">
        <v>5373</v>
      </c>
      <c r="L17" s="42">
        <f>K17/K19</f>
        <v>0.2668090177773364</v>
      </c>
      <c r="M17" s="43">
        <f t="shared" si="2"/>
        <v>146</v>
      </c>
      <c r="N17" s="82">
        <f t="shared" si="3"/>
        <v>2.7931892098718193E-2</v>
      </c>
      <c r="O17" s="152">
        <v>5496</v>
      </c>
      <c r="P17" s="42">
        <f>O17/O19</f>
        <v>0.27010025555337136</v>
      </c>
      <c r="Q17" s="43">
        <f t="shared" si="4"/>
        <v>123</v>
      </c>
      <c r="R17" s="44">
        <f t="shared" si="5"/>
        <v>2.2892238972640984E-2</v>
      </c>
      <c r="S17" s="152">
        <v>5538</v>
      </c>
      <c r="T17" s="42">
        <f>S17/S19</f>
        <v>0.26870451237263465</v>
      </c>
      <c r="U17" s="43">
        <f t="shared" si="6"/>
        <v>42</v>
      </c>
      <c r="V17" s="82">
        <f t="shared" si="7"/>
        <v>7.6419213973799123E-3</v>
      </c>
      <c r="W17" s="172">
        <v>5413</v>
      </c>
      <c r="X17" s="42">
        <f>W17/W19</f>
        <v>0.26564263630563872</v>
      </c>
      <c r="Y17" s="43">
        <f t="shared" si="8"/>
        <v>-125</v>
      </c>
      <c r="Z17" s="44">
        <f t="shared" si="9"/>
        <v>-2.2571325388226798E-2</v>
      </c>
    </row>
    <row r="18" spans="1:26" s="12" customFormat="1" ht="15.75" thickBot="1">
      <c r="A18" s="99" t="s">
        <v>12</v>
      </c>
      <c r="B18" s="92" t="s">
        <v>13</v>
      </c>
      <c r="C18" s="155">
        <v>1844</v>
      </c>
      <c r="D18" s="93">
        <v>9.3904364210419103E-2</v>
      </c>
      <c r="E18" s="87">
        <v>-60</v>
      </c>
      <c r="F18" s="86">
        <v>-3.1512605042016806E-2</v>
      </c>
      <c r="G18" s="155">
        <v>1841</v>
      </c>
      <c r="H18" s="93">
        <f>G18/G19</f>
        <v>9.3713413082209207E-2</v>
      </c>
      <c r="I18" s="87">
        <f t="shared" si="0"/>
        <v>-3</v>
      </c>
      <c r="J18" s="86">
        <f t="shared" si="1"/>
        <v>-1.6268980477223427E-3</v>
      </c>
      <c r="K18" s="155">
        <v>1995</v>
      </c>
      <c r="L18" s="93">
        <f>K18/K19</f>
        <v>9.9066441553282356E-2</v>
      </c>
      <c r="M18" s="87">
        <f t="shared" si="2"/>
        <v>154</v>
      </c>
      <c r="N18" s="88">
        <f t="shared" si="3"/>
        <v>8.3650190114068435E-2</v>
      </c>
      <c r="O18" s="152">
        <v>2030</v>
      </c>
      <c r="P18" s="93">
        <f>O18/O19</f>
        <v>9.9764104580302729E-2</v>
      </c>
      <c r="Q18" s="87">
        <f t="shared" si="4"/>
        <v>35</v>
      </c>
      <c r="R18" s="86">
        <f t="shared" si="5"/>
        <v>1.7543859649122806E-2</v>
      </c>
      <c r="S18" s="152">
        <v>2017</v>
      </c>
      <c r="T18" s="93">
        <f>S18/S19</f>
        <v>9.7865114022319261E-2</v>
      </c>
      <c r="U18" s="87">
        <f t="shared" si="6"/>
        <v>-13</v>
      </c>
      <c r="V18" s="88">
        <f t="shared" si="7"/>
        <v>-6.4039408866995075E-3</v>
      </c>
      <c r="W18" s="172">
        <v>2011</v>
      </c>
      <c r="X18" s="93">
        <f>W18/W19</f>
        <v>9.8689699170633555E-2</v>
      </c>
      <c r="Y18" s="87">
        <f t="shared" si="8"/>
        <v>-6</v>
      </c>
      <c r="Z18" s="86">
        <f t="shared" si="9"/>
        <v>-2.9747149231531978E-3</v>
      </c>
    </row>
    <row r="19" spans="1:26" s="8" customFormat="1" ht="13.5" thickBot="1">
      <c r="A19" s="156"/>
      <c r="B19" s="157" t="s">
        <v>14</v>
      </c>
      <c r="C19" s="158">
        <v>19637</v>
      </c>
      <c r="D19" s="159">
        <v>1</v>
      </c>
      <c r="E19" s="160">
        <v>275</v>
      </c>
      <c r="F19" s="161">
        <v>1.4203078194401406E-2</v>
      </c>
      <c r="G19" s="158">
        <f>SUM(G6:G18)</f>
        <v>19645</v>
      </c>
      <c r="H19" s="159">
        <f>G19/G19</f>
        <v>1</v>
      </c>
      <c r="I19" s="160">
        <f>G19-C19</f>
        <v>8</v>
      </c>
      <c r="J19" s="161">
        <f t="shared" si="1"/>
        <v>4.073942048174365E-4</v>
      </c>
      <c r="K19" s="158">
        <f>SUM(K6:K18)</f>
        <v>20138</v>
      </c>
      <c r="L19" s="159">
        <f>K19/K19</f>
        <v>1</v>
      </c>
      <c r="M19" s="160">
        <f>K19-G19</f>
        <v>493</v>
      </c>
      <c r="N19" s="161">
        <f t="shared" si="3"/>
        <v>2.509544413336727E-2</v>
      </c>
      <c r="O19" s="162">
        <f>SUM(O6:O18)</f>
        <v>20348</v>
      </c>
      <c r="P19" s="159">
        <f>O19/O19</f>
        <v>1</v>
      </c>
      <c r="Q19" s="160">
        <f>O19-K19</f>
        <v>210</v>
      </c>
      <c r="R19" s="161">
        <f t="shared" si="5"/>
        <v>1.042804647929288E-2</v>
      </c>
      <c r="S19" s="162">
        <f>SUM(S6:S18)</f>
        <v>20610</v>
      </c>
      <c r="T19" s="159">
        <f>S19/S19</f>
        <v>1</v>
      </c>
      <c r="U19" s="160">
        <f>S19-O19</f>
        <v>262</v>
      </c>
      <c r="V19" s="161">
        <f t="shared" si="7"/>
        <v>1.287595832514252E-2</v>
      </c>
      <c r="W19" s="162">
        <f>SUM(W6:W18)</f>
        <v>20377</v>
      </c>
      <c r="X19" s="159">
        <f>W19/W19</f>
        <v>1</v>
      </c>
      <c r="Y19" s="160">
        <f>W19-S19</f>
        <v>-233</v>
      </c>
      <c r="Z19" s="161">
        <f t="shared" si="9"/>
        <v>-1.1305191654536632E-2</v>
      </c>
    </row>
    <row r="20" spans="1:26">
      <c r="A20" s="207"/>
      <c r="B20" s="207"/>
    </row>
    <row r="21" spans="1:26">
      <c r="A21" s="207"/>
      <c r="B21" s="207"/>
    </row>
    <row r="22" spans="1:26">
      <c r="A22" s="5"/>
      <c r="B22" s="2"/>
    </row>
  </sheetData>
  <mergeCells count="14">
    <mergeCell ref="W4:Z4"/>
    <mergeCell ref="Y5:Z5"/>
    <mergeCell ref="S4:V4"/>
    <mergeCell ref="U5:V5"/>
    <mergeCell ref="A20:B21"/>
    <mergeCell ref="A4:A5"/>
    <mergeCell ref="C4:F4"/>
    <mergeCell ref="E5:F5"/>
    <mergeCell ref="O4:R4"/>
    <mergeCell ref="Q5:R5"/>
    <mergeCell ref="G4:J4"/>
    <mergeCell ref="I5:J5"/>
    <mergeCell ref="K4:N4"/>
    <mergeCell ref="M5:N5"/>
  </mergeCells>
  <phoneticPr fontId="0" type="noConversion"/>
  <pageMargins left="0" right="0" top="0.74803149606299213" bottom="0.74803149606299213" header="0.31496062992125984" footer="0.31496062992125984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19"/>
  <sheetViews>
    <sheetView workbookViewId="0">
      <selection activeCell="Q14" sqref="Q14"/>
    </sheetView>
  </sheetViews>
  <sheetFormatPr defaultRowHeight="15"/>
  <cols>
    <col min="1" max="1" width="31.28515625" customWidth="1"/>
    <col min="2" max="2" width="8.7109375" customWidth="1"/>
    <col min="3" max="3" width="7.7109375" customWidth="1"/>
    <col min="4" max="4" width="8.140625" customWidth="1"/>
    <col min="5" max="5" width="8" customWidth="1"/>
    <col min="6" max="6" width="7.5703125" customWidth="1"/>
    <col min="7" max="7" width="6.7109375" customWidth="1"/>
    <col min="8" max="8" width="6.85546875" customWidth="1"/>
    <col min="9" max="9" width="7" customWidth="1"/>
    <col min="10" max="10" width="7.140625" customWidth="1"/>
    <col min="11" max="11" width="6.85546875" customWidth="1"/>
    <col min="12" max="12" width="7.140625" customWidth="1"/>
    <col min="13" max="13" width="8" customWidth="1"/>
  </cols>
  <sheetData>
    <row r="3" spans="1:29" s="46" customFormat="1" ht="12.75">
      <c r="A3" s="45" t="s">
        <v>85</v>
      </c>
      <c r="C3" s="47"/>
      <c r="D3" s="47"/>
      <c r="E3" s="47"/>
      <c r="F3" s="47"/>
      <c r="G3" s="47"/>
      <c r="H3" s="48"/>
      <c r="I3" s="47"/>
      <c r="J3" s="47"/>
      <c r="K3" s="47"/>
      <c r="N3" s="47"/>
      <c r="O3" s="47"/>
      <c r="P3" s="47"/>
      <c r="Q3" s="47"/>
      <c r="R3" s="47"/>
      <c r="S3" s="47"/>
      <c r="V3" s="49"/>
      <c r="W3" s="49"/>
      <c r="X3" s="49"/>
      <c r="Y3" s="49"/>
      <c r="Z3" s="49"/>
    </row>
    <row r="4" spans="1:29" s="46" customFormat="1" ht="12.75">
      <c r="A4" s="45" t="s">
        <v>150</v>
      </c>
      <c r="B4" s="50"/>
      <c r="C4" s="45"/>
      <c r="D4" s="45"/>
      <c r="E4" s="45"/>
      <c r="F4" s="45"/>
      <c r="G4" s="45"/>
      <c r="H4" s="51"/>
      <c r="V4" s="49"/>
      <c r="W4" s="49"/>
      <c r="X4" s="49"/>
      <c r="Y4" s="49"/>
      <c r="Z4" s="49"/>
    </row>
    <row r="5" spans="1:29" s="8" customFormat="1" ht="12.75">
      <c r="A5" s="31"/>
      <c r="B5" s="7"/>
      <c r="C5" s="31"/>
      <c r="D5" s="31"/>
      <c r="E5" s="31"/>
      <c r="F5" s="31"/>
      <c r="G5" s="31"/>
      <c r="H5" s="38"/>
      <c r="V5" s="30"/>
      <c r="W5" s="30"/>
      <c r="X5" s="30"/>
      <c r="Y5" s="30"/>
      <c r="Z5" s="30"/>
    </row>
    <row r="6" spans="1:29" s="8" customFormat="1" ht="13.5" thickBot="1">
      <c r="A6" s="7"/>
    </row>
    <row r="7" spans="1:29" s="8" customFormat="1">
      <c r="A7" s="175"/>
      <c r="B7" s="217" t="s">
        <v>86</v>
      </c>
      <c r="C7" s="217"/>
      <c r="D7" s="217"/>
      <c r="E7" s="217"/>
      <c r="F7" s="217"/>
      <c r="G7" s="217"/>
      <c r="H7" s="217"/>
      <c r="I7" s="217"/>
      <c r="J7" s="217"/>
      <c r="K7" s="217"/>
      <c r="L7" s="176"/>
      <c r="M7" s="177"/>
      <c r="AC7" s="8" t="s">
        <v>55</v>
      </c>
    </row>
    <row r="8" spans="1:29" s="8" customFormat="1">
      <c r="A8" s="178" t="s">
        <v>87</v>
      </c>
      <c r="B8" s="218" t="s">
        <v>72</v>
      </c>
      <c r="C8" s="218"/>
      <c r="D8" s="218" t="s">
        <v>73</v>
      </c>
      <c r="E8" s="218"/>
      <c r="F8" s="218" t="s">
        <v>74</v>
      </c>
      <c r="G8" s="218"/>
      <c r="H8" s="218" t="s">
        <v>75</v>
      </c>
      <c r="I8" s="218"/>
      <c r="J8" s="218" t="s">
        <v>76</v>
      </c>
      <c r="K8" s="218"/>
      <c r="L8" s="218" t="s">
        <v>30</v>
      </c>
      <c r="M8" s="219"/>
      <c r="AC8" s="8" t="s">
        <v>47</v>
      </c>
    </row>
    <row r="9" spans="1:29" s="8" customFormat="1">
      <c r="A9" s="179"/>
      <c r="B9" s="174" t="s">
        <v>46</v>
      </c>
      <c r="C9" s="174" t="s">
        <v>34</v>
      </c>
      <c r="D9" s="174" t="s">
        <v>46</v>
      </c>
      <c r="E9" s="174" t="s">
        <v>34</v>
      </c>
      <c r="F9" s="174" t="s">
        <v>46</v>
      </c>
      <c r="G9" s="174" t="s">
        <v>34</v>
      </c>
      <c r="H9" s="174" t="s">
        <v>46</v>
      </c>
      <c r="I9" s="174" t="s">
        <v>34</v>
      </c>
      <c r="J9" s="174" t="s">
        <v>46</v>
      </c>
      <c r="K9" s="174" t="s">
        <v>34</v>
      </c>
      <c r="L9" s="174" t="s">
        <v>46</v>
      </c>
      <c r="M9" s="180" t="s">
        <v>34</v>
      </c>
      <c r="AC9" s="33" t="s">
        <v>50</v>
      </c>
    </row>
    <row r="10" spans="1:29" s="8" customFormat="1">
      <c r="A10" s="181" t="s">
        <v>77</v>
      </c>
      <c r="B10" s="41">
        <v>248</v>
      </c>
      <c r="C10" s="113">
        <f>B10/B18</f>
        <v>3.4070614095342767E-2</v>
      </c>
      <c r="D10" s="41">
        <v>169</v>
      </c>
      <c r="E10" s="113">
        <f>D10/D18</f>
        <v>3.7555555555555557E-2</v>
      </c>
      <c r="F10" s="41">
        <v>11</v>
      </c>
      <c r="G10" s="113">
        <f>F10/F18</f>
        <v>1.193058568329718E-2</v>
      </c>
      <c r="H10" s="41">
        <v>161</v>
      </c>
      <c r="I10" s="113">
        <f>H10/H18</f>
        <v>2.920899854862119E-2</v>
      </c>
      <c r="J10" s="41">
        <v>71</v>
      </c>
      <c r="K10" s="113">
        <f>J10/J18</f>
        <v>3.2809611829944546E-2</v>
      </c>
      <c r="L10" s="114">
        <f t="shared" ref="L10:L18" si="0">B10+D10+F10+H10+J10</f>
        <v>660</v>
      </c>
      <c r="M10" s="59">
        <f>L10/L18</f>
        <v>3.2389458703440156E-2</v>
      </c>
      <c r="AC10" s="8" t="s">
        <v>51</v>
      </c>
    </row>
    <row r="11" spans="1:29" s="8" customFormat="1">
      <c r="A11" s="181" t="s">
        <v>78</v>
      </c>
      <c r="B11" s="41">
        <v>13</v>
      </c>
      <c r="C11" s="113">
        <f>B11/B18</f>
        <v>1.7859596098365161E-3</v>
      </c>
      <c r="D11" s="41">
        <v>17</v>
      </c>
      <c r="E11" s="113">
        <f>D11/D18</f>
        <v>3.7777777777777779E-3</v>
      </c>
      <c r="F11" s="41"/>
      <c r="G11" s="113">
        <f>F11/F18</f>
        <v>0</v>
      </c>
      <c r="H11" s="41">
        <v>45</v>
      </c>
      <c r="I11" s="113">
        <f>H11/H18</f>
        <v>8.1640058055152398E-3</v>
      </c>
      <c r="J11" s="41">
        <v>7</v>
      </c>
      <c r="K11" s="113">
        <f>J11/J18</f>
        <v>3.234750462107209E-3</v>
      </c>
      <c r="L11" s="114">
        <f t="shared" si="0"/>
        <v>82</v>
      </c>
      <c r="M11" s="59">
        <f>L11/L18</f>
        <v>4.0241448692152921E-3</v>
      </c>
    </row>
    <row r="12" spans="1:29" s="8" customFormat="1">
      <c r="A12" s="181" t="s">
        <v>79</v>
      </c>
      <c r="B12" s="41">
        <v>6204</v>
      </c>
      <c r="C12" s="113">
        <f>B12/B18</f>
        <v>0.85231487841736497</v>
      </c>
      <c r="D12" s="41">
        <v>3719</v>
      </c>
      <c r="E12" s="113">
        <f>D12/D18</f>
        <v>0.82644444444444443</v>
      </c>
      <c r="F12" s="41">
        <v>784</v>
      </c>
      <c r="G12" s="113">
        <f>F12/F18</f>
        <v>0.85032537960954446</v>
      </c>
      <c r="H12" s="41">
        <v>4673</v>
      </c>
      <c r="I12" s="113">
        <f>H12/H18</f>
        <v>0.84778664731494924</v>
      </c>
      <c r="J12" s="41">
        <v>1502</v>
      </c>
      <c r="K12" s="113">
        <f>J12/J18</f>
        <v>0.69408502772643255</v>
      </c>
      <c r="L12" s="114">
        <f t="shared" si="0"/>
        <v>16882</v>
      </c>
      <c r="M12" s="59">
        <f>L12/L18</f>
        <v>0.82848309368405559</v>
      </c>
      <c r="AC12" s="8" t="s">
        <v>52</v>
      </c>
    </row>
    <row r="13" spans="1:29" s="8" customFormat="1">
      <c r="A13" s="181" t="s">
        <v>80</v>
      </c>
      <c r="B13" s="41">
        <v>530</v>
      </c>
      <c r="C13" s="113">
        <f>B13/B18</f>
        <v>7.2812199477950271E-2</v>
      </c>
      <c r="D13" s="41">
        <v>419</v>
      </c>
      <c r="E13" s="113">
        <f>D13/D18</f>
        <v>9.3111111111111117E-2</v>
      </c>
      <c r="F13" s="41">
        <v>104</v>
      </c>
      <c r="G13" s="113">
        <f>F13/F18</f>
        <v>0.11279826464208242</v>
      </c>
      <c r="H13" s="41">
        <v>477</v>
      </c>
      <c r="I13" s="113">
        <f>H13/H18</f>
        <v>8.6538461538461536E-2</v>
      </c>
      <c r="J13" s="41">
        <v>288</v>
      </c>
      <c r="K13" s="113">
        <f>J13/J18</f>
        <v>0.13308687615526801</v>
      </c>
      <c r="L13" s="114">
        <f t="shared" si="0"/>
        <v>1818</v>
      </c>
      <c r="M13" s="59">
        <f>L13/L18</f>
        <v>8.9218236246748781E-2</v>
      </c>
      <c r="AC13" s="8" t="s">
        <v>53</v>
      </c>
    </row>
    <row r="14" spans="1:29" s="8" customFormat="1">
      <c r="A14" s="181" t="s">
        <v>81</v>
      </c>
      <c r="B14" s="41">
        <v>4</v>
      </c>
      <c r="C14" s="113">
        <f>B14/B18</f>
        <v>5.4952603379585104E-4</v>
      </c>
      <c r="D14" s="41">
        <v>27</v>
      </c>
      <c r="E14" s="113">
        <f>D14/D18</f>
        <v>6.0000000000000001E-3</v>
      </c>
      <c r="F14" s="41">
        <v>6</v>
      </c>
      <c r="G14" s="113">
        <f>F14/F18</f>
        <v>6.5075921908893707E-3</v>
      </c>
      <c r="H14" s="41">
        <v>36</v>
      </c>
      <c r="I14" s="113">
        <f>H14/H18</f>
        <v>6.5312046444121917E-3</v>
      </c>
      <c r="J14" s="41">
        <v>67</v>
      </c>
      <c r="K14" s="113">
        <f>J14/J18</f>
        <v>3.0961182994454713E-2</v>
      </c>
      <c r="L14" s="114">
        <f t="shared" si="0"/>
        <v>140</v>
      </c>
      <c r="M14" s="59">
        <f>L14/L18</f>
        <v>6.8704912401236686E-3</v>
      </c>
    </row>
    <row r="15" spans="1:29" s="8" customFormat="1">
      <c r="A15" s="181" t="s">
        <v>82</v>
      </c>
      <c r="B15" s="41">
        <v>4</v>
      </c>
      <c r="C15" s="113">
        <f>B15/B18</f>
        <v>5.4952603379585104E-4</v>
      </c>
      <c r="D15" s="41">
        <v>2</v>
      </c>
      <c r="E15" s="113">
        <f>D15/D18</f>
        <v>4.4444444444444447E-4</v>
      </c>
      <c r="F15" s="41">
        <v>2</v>
      </c>
      <c r="G15" s="113">
        <f>F15/F18</f>
        <v>2.1691973969631237E-3</v>
      </c>
      <c r="H15" s="41">
        <v>4</v>
      </c>
      <c r="I15" s="113">
        <f>H15/H18</f>
        <v>7.2568940493468795E-4</v>
      </c>
      <c r="J15" s="41">
        <v>2</v>
      </c>
      <c r="K15" s="113">
        <f>J15/J18</f>
        <v>9.2421441774491681E-4</v>
      </c>
      <c r="L15" s="114">
        <f t="shared" si="0"/>
        <v>14</v>
      </c>
      <c r="M15" s="59">
        <f>L15/L18</f>
        <v>6.8704912401236691E-4</v>
      </c>
    </row>
    <row r="16" spans="1:29" s="8" customFormat="1">
      <c r="A16" s="181" t="s">
        <v>83</v>
      </c>
      <c r="B16" s="41">
        <v>251</v>
      </c>
      <c r="C16" s="113">
        <f>B16/B18</f>
        <v>3.4482758620689655E-2</v>
      </c>
      <c r="D16" s="41">
        <v>118</v>
      </c>
      <c r="E16" s="113">
        <f>D16/D18</f>
        <v>2.6222222222222223E-2</v>
      </c>
      <c r="F16" s="41">
        <v>6</v>
      </c>
      <c r="G16" s="113">
        <f>F16/F18</f>
        <v>6.5075921908893707E-3</v>
      </c>
      <c r="H16" s="41">
        <v>93</v>
      </c>
      <c r="I16" s="113">
        <f>H16/H18</f>
        <v>1.6872278664731497E-2</v>
      </c>
      <c r="J16" s="41">
        <v>198</v>
      </c>
      <c r="K16" s="113">
        <f>J16/J18</f>
        <v>9.1497227356746771E-2</v>
      </c>
      <c r="L16" s="114">
        <f t="shared" si="0"/>
        <v>666</v>
      </c>
      <c r="M16" s="59">
        <f>L16/L18</f>
        <v>3.2683908328016882E-2</v>
      </c>
    </row>
    <row r="17" spans="1:29" s="8" customFormat="1">
      <c r="A17" s="181" t="s">
        <v>84</v>
      </c>
      <c r="B17" s="41">
        <v>25</v>
      </c>
      <c r="C17" s="113">
        <f>B17/B18</f>
        <v>3.4345377112240693E-3</v>
      </c>
      <c r="D17" s="41">
        <v>29</v>
      </c>
      <c r="E17" s="113">
        <f>D17/D18</f>
        <v>6.4444444444444445E-3</v>
      </c>
      <c r="F17" s="41">
        <v>9</v>
      </c>
      <c r="G17" s="113">
        <f>F17/F18</f>
        <v>9.7613882863340565E-3</v>
      </c>
      <c r="H17" s="41">
        <v>23</v>
      </c>
      <c r="I17" s="113">
        <f>H17/H18</f>
        <v>4.1727140783744555E-3</v>
      </c>
      <c r="J17" s="41">
        <v>29</v>
      </c>
      <c r="K17" s="113">
        <f>J17/J18</f>
        <v>1.3401109057301294E-2</v>
      </c>
      <c r="L17" s="114">
        <f t="shared" si="0"/>
        <v>115</v>
      </c>
      <c r="M17" s="59">
        <f>L17/L18</f>
        <v>5.643617804387299E-3</v>
      </c>
      <c r="AC17" s="8" t="s">
        <v>54</v>
      </c>
    </row>
    <row r="18" spans="1:29" s="52" customFormat="1" ht="15.75" thickBot="1">
      <c r="A18" s="182" t="s">
        <v>14</v>
      </c>
      <c r="B18" s="183">
        <f>SUM(B10:B17)</f>
        <v>7279</v>
      </c>
      <c r="C18" s="184">
        <f>B18/B18</f>
        <v>1</v>
      </c>
      <c r="D18" s="183">
        <f>SUM(D10:D17)</f>
        <v>4500</v>
      </c>
      <c r="E18" s="184">
        <f>D18/D18</f>
        <v>1</v>
      </c>
      <c r="F18" s="183">
        <f>SUM(F10:F17)</f>
        <v>922</v>
      </c>
      <c r="G18" s="184">
        <f>F18/F18</f>
        <v>1</v>
      </c>
      <c r="H18" s="183">
        <f>SUM(H10:H17)</f>
        <v>5512</v>
      </c>
      <c r="I18" s="184">
        <f>H18/H18</f>
        <v>1</v>
      </c>
      <c r="J18" s="183">
        <f>SUM(J10:J17)</f>
        <v>2164</v>
      </c>
      <c r="K18" s="184">
        <f>J18/J18</f>
        <v>1</v>
      </c>
      <c r="L18" s="183">
        <f t="shared" si="0"/>
        <v>20377</v>
      </c>
      <c r="M18" s="185">
        <f>L18/L18</f>
        <v>1</v>
      </c>
    </row>
    <row r="19" spans="1:29" ht="23.25" customHeight="1">
      <c r="A19" s="173"/>
    </row>
  </sheetData>
  <mergeCells count="7">
    <mergeCell ref="B7:K7"/>
    <mergeCell ref="B8:C8"/>
    <mergeCell ref="D8:E8"/>
    <mergeCell ref="L8:M8"/>
    <mergeCell ref="F8:G8"/>
    <mergeCell ref="H8:I8"/>
    <mergeCell ref="J8:K8"/>
  </mergeCells>
  <phoneticPr fontId="39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tabSelected="1" zoomScaleNormal="100" workbookViewId="0">
      <selection activeCell="Q12" sqref="Q12"/>
    </sheetView>
  </sheetViews>
  <sheetFormatPr defaultRowHeight="15"/>
  <cols>
    <col min="1" max="1" width="0.7109375" customWidth="1"/>
    <col min="2" max="2" width="8.5703125" style="53" customWidth="1"/>
    <col min="3" max="3" width="5.85546875" style="53" customWidth="1"/>
    <col min="4" max="4" width="7" style="53" customWidth="1"/>
    <col min="5" max="5" width="6" style="53" customWidth="1"/>
    <col min="6" max="6" width="7.5703125" style="53" customWidth="1"/>
    <col min="7" max="7" width="5.28515625" style="53" customWidth="1"/>
    <col min="8" max="8" width="7.42578125" style="53" customWidth="1"/>
    <col min="9" max="9" width="6" style="53" customWidth="1"/>
    <col min="10" max="10" width="6.5703125" style="53" customWidth="1"/>
    <col min="11" max="11" width="6" style="53" customWidth="1"/>
    <col min="12" max="12" width="6.5703125" style="53" customWidth="1"/>
    <col min="13" max="13" width="6.85546875" style="53" customWidth="1"/>
    <col min="14" max="14" width="7.28515625" style="53" customWidth="1"/>
    <col min="15" max="15" width="7" style="53" customWidth="1"/>
    <col min="16" max="16" width="7.140625" customWidth="1"/>
    <col min="17" max="17" width="8" customWidth="1"/>
  </cols>
  <sheetData>
    <row r="1" spans="1:30" ht="5.25" customHeight="1"/>
    <row r="2" spans="1:30" s="46" customFormat="1" ht="12.75">
      <c r="B2" s="45" t="s">
        <v>88</v>
      </c>
      <c r="C2" s="47"/>
      <c r="D2" s="47"/>
      <c r="E2" s="47"/>
      <c r="F2" s="47"/>
      <c r="I2" s="47"/>
      <c r="J2" s="47"/>
      <c r="K2" s="47"/>
      <c r="L2" s="47"/>
      <c r="M2" s="47"/>
      <c r="N2" s="48"/>
      <c r="O2" s="47"/>
      <c r="R2" s="47"/>
      <c r="S2" s="47"/>
      <c r="T2" s="47"/>
      <c r="U2" s="47"/>
      <c r="V2" s="47"/>
      <c r="W2" s="47"/>
      <c r="Z2" s="49"/>
      <c r="AA2" s="49"/>
      <c r="AB2" s="49"/>
      <c r="AC2" s="49"/>
      <c r="AD2" s="49"/>
    </row>
    <row r="3" spans="1:30" s="46" customFormat="1" ht="13.5" thickBot="1">
      <c r="B3" s="45" t="s">
        <v>152</v>
      </c>
      <c r="C3" s="45"/>
      <c r="D3" s="45"/>
      <c r="E3" s="45"/>
      <c r="F3" s="45"/>
      <c r="G3" s="50"/>
      <c r="H3" s="50"/>
      <c r="I3" s="45"/>
      <c r="J3" s="45"/>
      <c r="K3" s="45"/>
      <c r="L3" s="45"/>
      <c r="M3" s="45"/>
      <c r="N3" s="51"/>
      <c r="Z3" s="49"/>
      <c r="AA3" s="49"/>
      <c r="AB3" s="49"/>
      <c r="AC3" s="49"/>
      <c r="AD3" s="49"/>
    </row>
    <row r="4" spans="1:30">
      <c r="B4" s="117"/>
      <c r="C4" s="220" t="s">
        <v>72</v>
      </c>
      <c r="D4" s="220"/>
      <c r="E4" s="220" t="s">
        <v>73</v>
      </c>
      <c r="F4" s="220"/>
      <c r="G4" s="220" t="s">
        <v>74</v>
      </c>
      <c r="H4" s="220"/>
      <c r="I4" s="220" t="s">
        <v>75</v>
      </c>
      <c r="J4" s="220"/>
      <c r="K4" s="220" t="s">
        <v>76</v>
      </c>
      <c r="L4" s="220"/>
      <c r="M4" s="220" t="s">
        <v>30</v>
      </c>
      <c r="N4" s="221"/>
    </row>
    <row r="5" spans="1:30">
      <c r="B5" s="118"/>
      <c r="C5" s="115" t="s">
        <v>89</v>
      </c>
      <c r="D5" s="115" t="s">
        <v>34</v>
      </c>
      <c r="E5" s="115" t="s">
        <v>89</v>
      </c>
      <c r="F5" s="115" t="s">
        <v>34</v>
      </c>
      <c r="G5" s="115" t="s">
        <v>89</v>
      </c>
      <c r="H5" s="115" t="s">
        <v>34</v>
      </c>
      <c r="I5" s="115" t="s">
        <v>89</v>
      </c>
      <c r="J5" s="115" t="s">
        <v>34</v>
      </c>
      <c r="K5" s="115" t="s">
        <v>89</v>
      </c>
      <c r="L5" s="115" t="s">
        <v>34</v>
      </c>
      <c r="M5" s="115" t="s">
        <v>89</v>
      </c>
      <c r="N5" s="119" t="s">
        <v>34</v>
      </c>
    </row>
    <row r="6" spans="1:30">
      <c r="A6" s="54"/>
      <c r="B6" s="187" t="s">
        <v>140</v>
      </c>
      <c r="C6" s="186"/>
      <c r="D6" s="105"/>
      <c r="E6" s="186"/>
      <c r="F6" s="105"/>
      <c r="G6" s="186"/>
      <c r="H6" s="105"/>
      <c r="I6" s="186">
        <v>1</v>
      </c>
      <c r="J6" s="105">
        <f>I6/$I$46</f>
        <v>2.0964360587002098E-3</v>
      </c>
      <c r="K6" s="186"/>
      <c r="L6" s="105"/>
      <c r="M6" s="116">
        <f>SUM(C6,E6,G6,I6,K6)</f>
        <v>1</v>
      </c>
      <c r="N6" s="120">
        <f t="shared" ref="N6:N45" si="0">M6/$M$46</f>
        <v>5.5005500550055003E-4</v>
      </c>
      <c r="O6" s="15"/>
    </row>
    <row r="7" spans="1:30">
      <c r="A7" s="54"/>
      <c r="B7" s="187" t="s">
        <v>94</v>
      </c>
      <c r="C7" s="186">
        <v>3</v>
      </c>
      <c r="D7" s="105">
        <f>C7/$C$46</f>
        <v>5.6603773584905656E-3</v>
      </c>
      <c r="E7" s="186"/>
      <c r="F7" s="105"/>
      <c r="G7" s="186"/>
      <c r="H7" s="105"/>
      <c r="I7" s="186"/>
      <c r="J7" s="105"/>
      <c r="K7" s="186"/>
      <c r="L7" s="105"/>
      <c r="M7" s="116">
        <f t="shared" ref="M7:M45" si="1">SUM(C7,E7,G7,I7,K7)</f>
        <v>3</v>
      </c>
      <c r="N7" s="120">
        <f t="shared" si="0"/>
        <v>1.6501650165016502E-3</v>
      </c>
      <c r="O7" s="15"/>
    </row>
    <row r="8" spans="1:30">
      <c r="A8" s="54"/>
      <c r="B8" s="187" t="s">
        <v>95</v>
      </c>
      <c r="C8" s="186"/>
      <c r="D8" s="105"/>
      <c r="E8" s="186">
        <v>1</v>
      </c>
      <c r="F8" s="105">
        <f>E8/$E$46</f>
        <v>2.3866348448687352E-3</v>
      </c>
      <c r="G8" s="186">
        <v>1</v>
      </c>
      <c r="H8" s="105">
        <f>G8/$G$46</f>
        <v>9.6153846153846159E-3</v>
      </c>
      <c r="I8" s="186"/>
      <c r="J8" s="105"/>
      <c r="K8" s="186">
        <v>1</v>
      </c>
      <c r="L8" s="105">
        <f>K8/$K$46</f>
        <v>3.472222222222222E-3</v>
      </c>
      <c r="M8" s="116">
        <f t="shared" si="1"/>
        <v>3</v>
      </c>
      <c r="N8" s="120">
        <f t="shared" si="0"/>
        <v>1.6501650165016502E-3</v>
      </c>
      <c r="O8" s="15"/>
    </row>
    <row r="9" spans="1:30">
      <c r="A9" s="54"/>
      <c r="B9" s="187" t="s">
        <v>96</v>
      </c>
      <c r="C9" s="186"/>
      <c r="D9" s="105"/>
      <c r="E9" s="186">
        <v>1</v>
      </c>
      <c r="F9" s="105">
        <f>E9/$E$46</f>
        <v>2.3866348448687352E-3</v>
      </c>
      <c r="G9" s="186"/>
      <c r="H9" s="105"/>
      <c r="I9" s="186"/>
      <c r="J9" s="105"/>
      <c r="K9" s="186"/>
      <c r="L9" s="105"/>
      <c r="M9" s="116">
        <f t="shared" si="1"/>
        <v>1</v>
      </c>
      <c r="N9" s="120">
        <f t="shared" si="0"/>
        <v>5.5005500550055003E-4</v>
      </c>
      <c r="O9" s="15"/>
    </row>
    <row r="10" spans="1:30">
      <c r="A10" s="54"/>
      <c r="B10" s="187" t="s">
        <v>97</v>
      </c>
      <c r="C10" s="186">
        <v>131</v>
      </c>
      <c r="D10" s="105">
        <f>C10/$C$46</f>
        <v>0.24716981132075472</v>
      </c>
      <c r="E10" s="186">
        <v>97</v>
      </c>
      <c r="F10" s="105">
        <f>E10/$E$46</f>
        <v>0.23150357995226731</v>
      </c>
      <c r="G10" s="186">
        <v>43</v>
      </c>
      <c r="H10" s="105">
        <f>G10/$G$46</f>
        <v>0.41346153846153844</v>
      </c>
      <c r="I10" s="186">
        <v>103</v>
      </c>
      <c r="J10" s="105">
        <f>I10/$I$46</f>
        <v>0.21593291404612158</v>
      </c>
      <c r="K10" s="186">
        <v>74</v>
      </c>
      <c r="L10" s="105">
        <f>K10/$K$46</f>
        <v>0.25694444444444442</v>
      </c>
      <c r="M10" s="116">
        <f t="shared" si="1"/>
        <v>448</v>
      </c>
      <c r="N10" s="120">
        <f t="shared" si="0"/>
        <v>0.24642464246424642</v>
      </c>
      <c r="O10" s="15"/>
    </row>
    <row r="11" spans="1:30">
      <c r="A11" s="54"/>
      <c r="B11" s="187" t="s">
        <v>98</v>
      </c>
      <c r="C11" s="186">
        <v>1</v>
      </c>
      <c r="D11" s="105">
        <f>C11/$C$46</f>
        <v>1.8867924528301887E-3</v>
      </c>
      <c r="E11" s="186"/>
      <c r="F11" s="105"/>
      <c r="G11" s="186"/>
      <c r="H11" s="105"/>
      <c r="I11" s="186"/>
      <c r="J11" s="105"/>
      <c r="K11" s="186"/>
      <c r="L11" s="105"/>
      <c r="M11" s="116">
        <f t="shared" si="1"/>
        <v>1</v>
      </c>
      <c r="N11" s="120">
        <f t="shared" si="0"/>
        <v>5.5005500550055003E-4</v>
      </c>
      <c r="O11" s="15"/>
    </row>
    <row r="12" spans="1:30">
      <c r="A12" s="54"/>
      <c r="B12" s="187" t="s">
        <v>99</v>
      </c>
      <c r="C12" s="186">
        <v>10</v>
      </c>
      <c r="D12" s="105">
        <f>C12/$C$46</f>
        <v>1.8867924528301886E-2</v>
      </c>
      <c r="E12" s="186">
        <v>4</v>
      </c>
      <c r="F12" s="105">
        <f>E12/$E$46</f>
        <v>9.5465393794749408E-3</v>
      </c>
      <c r="G12" s="186">
        <v>2</v>
      </c>
      <c r="H12" s="105">
        <f>G12/$G$46</f>
        <v>1.9230769230769232E-2</v>
      </c>
      <c r="I12" s="186">
        <v>14</v>
      </c>
      <c r="J12" s="105">
        <f t="shared" ref="J12:J41" si="2">I12/$I$46</f>
        <v>2.9350104821802937E-2</v>
      </c>
      <c r="K12" s="186">
        <v>3</v>
      </c>
      <c r="L12" s="105">
        <f t="shared" ref="L12:L40" si="3">K12/$K$46</f>
        <v>1.0416666666666666E-2</v>
      </c>
      <c r="M12" s="116">
        <f t="shared" si="1"/>
        <v>33</v>
      </c>
      <c r="N12" s="120">
        <f t="shared" si="0"/>
        <v>1.8151815181518153E-2</v>
      </c>
      <c r="O12" s="15"/>
    </row>
    <row r="13" spans="1:30">
      <c r="A13" s="54"/>
      <c r="B13" s="187" t="s">
        <v>100</v>
      </c>
      <c r="C13" s="186">
        <v>5</v>
      </c>
      <c r="D13" s="105">
        <f>C13/$C$46</f>
        <v>9.433962264150943E-3</v>
      </c>
      <c r="E13" s="186">
        <v>1</v>
      </c>
      <c r="F13" s="105">
        <f>E13/$E$46</f>
        <v>2.3866348448687352E-3</v>
      </c>
      <c r="G13" s="186">
        <v>2</v>
      </c>
      <c r="H13" s="105">
        <f>G13/$G$46</f>
        <v>1.9230769230769232E-2</v>
      </c>
      <c r="I13" s="186">
        <v>3</v>
      </c>
      <c r="J13" s="105">
        <f t="shared" si="2"/>
        <v>6.2893081761006293E-3</v>
      </c>
      <c r="K13" s="186">
        <v>2</v>
      </c>
      <c r="L13" s="105">
        <f t="shared" si="3"/>
        <v>6.9444444444444441E-3</v>
      </c>
      <c r="M13" s="116">
        <f t="shared" si="1"/>
        <v>13</v>
      </c>
      <c r="N13" s="120">
        <f t="shared" si="0"/>
        <v>7.1507150715071511E-3</v>
      </c>
      <c r="O13" s="15"/>
    </row>
    <row r="14" spans="1:30">
      <c r="A14" s="54"/>
      <c r="B14" s="187" t="s">
        <v>101</v>
      </c>
      <c r="C14" s="186">
        <v>1</v>
      </c>
      <c r="D14" s="105">
        <f>C14/$C$46</f>
        <v>1.8867924528301887E-3</v>
      </c>
      <c r="E14" s="186"/>
      <c r="F14" s="105"/>
      <c r="G14" s="186"/>
      <c r="H14" s="105"/>
      <c r="I14" s="186"/>
      <c r="J14" s="105"/>
      <c r="K14" s="186">
        <v>1</v>
      </c>
      <c r="L14" s="105">
        <f t="shared" si="3"/>
        <v>3.472222222222222E-3</v>
      </c>
      <c r="M14" s="116">
        <f t="shared" si="1"/>
        <v>2</v>
      </c>
      <c r="N14" s="120">
        <f t="shared" si="0"/>
        <v>1.1001100110011001E-3</v>
      </c>
      <c r="O14" s="15"/>
    </row>
    <row r="15" spans="1:30">
      <c r="A15" s="54"/>
      <c r="B15" s="187" t="s">
        <v>102</v>
      </c>
      <c r="C15" s="186"/>
      <c r="D15" s="105"/>
      <c r="E15" s="186"/>
      <c r="F15" s="105"/>
      <c r="G15" s="186"/>
      <c r="H15" s="105"/>
      <c r="I15" s="186">
        <v>2</v>
      </c>
      <c r="J15" s="105">
        <f t="shared" si="2"/>
        <v>4.1928721174004195E-3</v>
      </c>
      <c r="K15" s="186"/>
      <c r="L15" s="105"/>
      <c r="M15" s="116">
        <f t="shared" si="1"/>
        <v>2</v>
      </c>
      <c r="N15" s="120">
        <f t="shared" si="0"/>
        <v>1.1001100110011001E-3</v>
      </c>
      <c r="O15" s="15"/>
    </row>
    <row r="16" spans="1:30">
      <c r="A16" s="54"/>
      <c r="B16" s="187" t="s">
        <v>103</v>
      </c>
      <c r="C16" s="186"/>
      <c r="D16" s="105"/>
      <c r="E16" s="186">
        <v>2</v>
      </c>
      <c r="F16" s="105">
        <f>E16/$E$46</f>
        <v>4.7732696897374704E-3</v>
      </c>
      <c r="G16" s="186"/>
      <c r="H16" s="105"/>
      <c r="I16" s="186">
        <v>3</v>
      </c>
      <c r="J16" s="105">
        <f t="shared" si="2"/>
        <v>6.2893081761006293E-3</v>
      </c>
      <c r="K16" s="186"/>
      <c r="L16" s="105"/>
      <c r="M16" s="116">
        <f t="shared" si="1"/>
        <v>5</v>
      </c>
      <c r="N16" s="120">
        <f t="shared" si="0"/>
        <v>2.7502750275027505E-3</v>
      </c>
      <c r="O16" s="15"/>
    </row>
    <row r="17" spans="1:15">
      <c r="A17" s="54"/>
      <c r="B17" s="187" t="s">
        <v>104</v>
      </c>
      <c r="C17" s="186">
        <v>6</v>
      </c>
      <c r="D17" s="105">
        <f>C18/$C$46</f>
        <v>0</v>
      </c>
      <c r="E17" s="186">
        <v>1</v>
      </c>
      <c r="F17" s="105">
        <f>E17/$E$46</f>
        <v>2.3866348448687352E-3</v>
      </c>
      <c r="G17" s="186"/>
      <c r="H17" s="105"/>
      <c r="I17" s="186"/>
      <c r="J17" s="105"/>
      <c r="K17" s="186"/>
      <c r="L17" s="105"/>
      <c r="M17" s="116">
        <f t="shared" si="1"/>
        <v>7</v>
      </c>
      <c r="N17" s="120">
        <f t="shared" si="0"/>
        <v>3.8503850385038503E-3</v>
      </c>
      <c r="O17" s="15"/>
    </row>
    <row r="18" spans="1:15">
      <c r="A18" s="54"/>
      <c r="B18" s="187" t="s">
        <v>105</v>
      </c>
      <c r="C18" s="186"/>
      <c r="D18" s="105"/>
      <c r="E18" s="186"/>
      <c r="F18" s="105"/>
      <c r="G18" s="186"/>
      <c r="H18" s="105"/>
      <c r="I18" s="186">
        <v>1</v>
      </c>
      <c r="J18" s="105">
        <f t="shared" si="2"/>
        <v>2.0964360587002098E-3</v>
      </c>
      <c r="K18" s="186"/>
      <c r="L18" s="105"/>
      <c r="M18" s="116">
        <f t="shared" si="1"/>
        <v>1</v>
      </c>
      <c r="N18" s="120">
        <f t="shared" si="0"/>
        <v>5.5005500550055003E-4</v>
      </c>
      <c r="O18" s="15"/>
    </row>
    <row r="19" spans="1:15">
      <c r="A19" s="54"/>
      <c r="B19" s="187" t="s">
        <v>106</v>
      </c>
      <c r="C19" s="186">
        <v>19</v>
      </c>
      <c r="D19" s="105">
        <f>C20/$C$46</f>
        <v>1.8867924528301886E-2</v>
      </c>
      <c r="E19" s="186">
        <v>61</v>
      </c>
      <c r="F19" s="105">
        <f t="shared" ref="F19:F24" si="4">E19/$E$46</f>
        <v>0.14558472553699284</v>
      </c>
      <c r="G19" s="186">
        <v>19</v>
      </c>
      <c r="H19" s="105">
        <f>G19/$G$46</f>
        <v>0.18269230769230768</v>
      </c>
      <c r="I19" s="186">
        <v>54</v>
      </c>
      <c r="J19" s="105">
        <f t="shared" si="2"/>
        <v>0.11320754716981132</v>
      </c>
      <c r="K19" s="186">
        <v>40</v>
      </c>
      <c r="L19" s="105">
        <f t="shared" si="3"/>
        <v>0.1388888888888889</v>
      </c>
      <c r="M19" s="116">
        <f t="shared" si="1"/>
        <v>193</v>
      </c>
      <c r="N19" s="120">
        <f t="shared" si="0"/>
        <v>0.10616061606160616</v>
      </c>
      <c r="O19" s="15"/>
    </row>
    <row r="20" spans="1:15">
      <c r="A20" s="54"/>
      <c r="B20" s="187" t="s">
        <v>107</v>
      </c>
      <c r="C20" s="186">
        <v>10</v>
      </c>
      <c r="D20" s="105">
        <f>C20/$C$46</f>
        <v>1.8867924528301886E-2</v>
      </c>
      <c r="E20" s="186">
        <v>2</v>
      </c>
      <c r="F20" s="105">
        <f t="shared" si="4"/>
        <v>4.7732696897374704E-3</v>
      </c>
      <c r="G20" s="186"/>
      <c r="H20" s="105"/>
      <c r="I20" s="186">
        <v>2</v>
      </c>
      <c r="J20" s="105">
        <f t="shared" si="2"/>
        <v>4.1928721174004195E-3</v>
      </c>
      <c r="K20" s="186">
        <v>1</v>
      </c>
      <c r="L20" s="105">
        <f t="shared" si="3"/>
        <v>3.472222222222222E-3</v>
      </c>
      <c r="M20" s="116">
        <f t="shared" si="1"/>
        <v>15</v>
      </c>
      <c r="N20" s="120">
        <f t="shared" si="0"/>
        <v>8.2508250825082501E-3</v>
      </c>
      <c r="O20" s="15"/>
    </row>
    <row r="21" spans="1:15">
      <c r="A21" s="54"/>
      <c r="B21" s="187" t="s">
        <v>108</v>
      </c>
      <c r="C21" s="186">
        <v>3</v>
      </c>
      <c r="D21" s="105">
        <f>C21/$C$46</f>
        <v>5.6603773584905656E-3</v>
      </c>
      <c r="E21" s="186">
        <v>3</v>
      </c>
      <c r="F21" s="105">
        <f t="shared" si="4"/>
        <v>7.1599045346062056E-3</v>
      </c>
      <c r="G21" s="186"/>
      <c r="H21" s="105"/>
      <c r="I21" s="186">
        <v>8</v>
      </c>
      <c r="J21" s="105">
        <f t="shared" si="2"/>
        <v>1.6771488469601678E-2</v>
      </c>
      <c r="K21" s="186">
        <v>4</v>
      </c>
      <c r="L21" s="105">
        <f t="shared" si="3"/>
        <v>1.3888888888888888E-2</v>
      </c>
      <c r="M21" s="116">
        <f t="shared" si="1"/>
        <v>18</v>
      </c>
      <c r="N21" s="120">
        <f t="shared" si="0"/>
        <v>9.9009900990099011E-3</v>
      </c>
      <c r="O21" s="15"/>
    </row>
    <row r="22" spans="1:15">
      <c r="A22" s="54"/>
      <c r="B22" s="187" t="s">
        <v>109</v>
      </c>
      <c r="C22" s="186">
        <v>169</v>
      </c>
      <c r="D22" s="105">
        <f>C22/$C$46</f>
        <v>0.31886792452830187</v>
      </c>
      <c r="E22" s="186">
        <v>111</v>
      </c>
      <c r="F22" s="105">
        <f t="shared" si="4"/>
        <v>0.2649164677804296</v>
      </c>
      <c r="G22" s="186">
        <v>14</v>
      </c>
      <c r="H22" s="105">
        <f>G22/$G$46</f>
        <v>0.13461538461538461</v>
      </c>
      <c r="I22" s="186">
        <v>108</v>
      </c>
      <c r="J22" s="105">
        <f t="shared" si="2"/>
        <v>0.22641509433962265</v>
      </c>
      <c r="K22" s="186">
        <v>74</v>
      </c>
      <c r="L22" s="105">
        <f t="shared" si="3"/>
        <v>0.25694444444444442</v>
      </c>
      <c r="M22" s="116">
        <f t="shared" si="1"/>
        <v>476</v>
      </c>
      <c r="N22" s="120">
        <f t="shared" si="0"/>
        <v>0.26182618261826185</v>
      </c>
      <c r="O22" s="15"/>
    </row>
    <row r="23" spans="1:15">
      <c r="A23" s="54"/>
      <c r="B23" s="187" t="s">
        <v>110</v>
      </c>
      <c r="C23" s="186">
        <v>3</v>
      </c>
      <c r="D23" s="105">
        <f>C23/$C$46</f>
        <v>5.6603773584905656E-3</v>
      </c>
      <c r="E23" s="186">
        <v>4</v>
      </c>
      <c r="F23" s="105">
        <f t="shared" si="4"/>
        <v>9.5465393794749408E-3</v>
      </c>
      <c r="G23" s="186"/>
      <c r="H23" s="105"/>
      <c r="I23" s="186">
        <v>5</v>
      </c>
      <c r="J23" s="105">
        <f t="shared" si="2"/>
        <v>1.0482180293501049E-2</v>
      </c>
      <c r="K23" s="186">
        <v>4</v>
      </c>
      <c r="L23" s="105">
        <f t="shared" si="3"/>
        <v>1.3888888888888888E-2</v>
      </c>
      <c r="M23" s="116">
        <f t="shared" si="1"/>
        <v>16</v>
      </c>
      <c r="N23" s="120">
        <f t="shared" si="0"/>
        <v>8.8008800880088004E-3</v>
      </c>
      <c r="O23" s="15"/>
    </row>
    <row r="24" spans="1:15">
      <c r="A24" s="54"/>
      <c r="B24" s="187" t="s">
        <v>111</v>
      </c>
      <c r="C24" s="186"/>
      <c r="D24" s="105"/>
      <c r="E24" s="186">
        <v>1</v>
      </c>
      <c r="F24" s="105">
        <f t="shared" si="4"/>
        <v>2.3866348448687352E-3</v>
      </c>
      <c r="G24" s="186"/>
      <c r="H24" s="105"/>
      <c r="I24" s="186">
        <v>1</v>
      </c>
      <c r="J24" s="105">
        <f t="shared" si="2"/>
        <v>2.0964360587002098E-3</v>
      </c>
      <c r="K24" s="186">
        <v>1</v>
      </c>
      <c r="L24" s="105">
        <f t="shared" si="3"/>
        <v>3.472222222222222E-3</v>
      </c>
      <c r="M24" s="116">
        <f t="shared" si="1"/>
        <v>3</v>
      </c>
      <c r="N24" s="120">
        <f t="shared" si="0"/>
        <v>1.6501650165016502E-3</v>
      </c>
      <c r="O24" s="15"/>
    </row>
    <row r="25" spans="1:15">
      <c r="A25" s="54"/>
      <c r="B25" s="187" t="s">
        <v>112</v>
      </c>
      <c r="C25" s="186">
        <v>1</v>
      </c>
      <c r="D25" s="105">
        <f>C25/$C$46</f>
        <v>1.8867924528301887E-3</v>
      </c>
      <c r="E25" s="186"/>
      <c r="F25" s="105"/>
      <c r="G25" s="186"/>
      <c r="H25" s="105"/>
      <c r="I25" s="186">
        <v>2</v>
      </c>
      <c r="J25" s="105">
        <f t="shared" si="2"/>
        <v>4.1928721174004195E-3</v>
      </c>
      <c r="K25" s="186">
        <v>1</v>
      </c>
      <c r="L25" s="105">
        <f t="shared" si="3"/>
        <v>3.472222222222222E-3</v>
      </c>
      <c r="M25" s="116">
        <f t="shared" si="1"/>
        <v>4</v>
      </c>
      <c r="N25" s="120">
        <f t="shared" si="0"/>
        <v>2.2002200220022001E-3</v>
      </c>
      <c r="O25" s="15"/>
    </row>
    <row r="26" spans="1:15">
      <c r="A26" s="54"/>
      <c r="B26" s="187" t="s">
        <v>113</v>
      </c>
      <c r="C26" s="186">
        <v>7</v>
      </c>
      <c r="D26" s="105">
        <f>C26/$C$46</f>
        <v>1.3207547169811321E-2</v>
      </c>
      <c r="E26" s="186">
        <v>6</v>
      </c>
      <c r="F26" s="105">
        <f>E26/$E$46</f>
        <v>1.4319809069212411E-2</v>
      </c>
      <c r="G26" s="186"/>
      <c r="H26" s="105"/>
      <c r="I26" s="186">
        <v>10</v>
      </c>
      <c r="J26" s="105">
        <f t="shared" si="2"/>
        <v>2.0964360587002098E-2</v>
      </c>
      <c r="K26" s="186">
        <v>4</v>
      </c>
      <c r="L26" s="105">
        <f t="shared" si="3"/>
        <v>1.3888888888888888E-2</v>
      </c>
      <c r="M26" s="116">
        <f t="shared" si="1"/>
        <v>27</v>
      </c>
      <c r="N26" s="120">
        <f t="shared" si="0"/>
        <v>1.4851485148514851E-2</v>
      </c>
      <c r="O26" s="15"/>
    </row>
    <row r="27" spans="1:15">
      <c r="A27" s="54"/>
      <c r="B27" s="187" t="s">
        <v>142</v>
      </c>
      <c r="C27" s="186"/>
      <c r="D27" s="105"/>
      <c r="E27" s="186"/>
      <c r="F27" s="105"/>
      <c r="G27" s="186"/>
      <c r="H27" s="105"/>
      <c r="I27" s="186">
        <v>1</v>
      </c>
      <c r="J27" s="105">
        <f t="shared" si="2"/>
        <v>2.0964360587002098E-3</v>
      </c>
      <c r="K27" s="186"/>
      <c r="L27" s="105"/>
      <c r="M27" s="116">
        <f t="shared" si="1"/>
        <v>1</v>
      </c>
      <c r="N27" s="120">
        <f t="shared" si="0"/>
        <v>5.5005500550055003E-4</v>
      </c>
      <c r="O27" s="15"/>
    </row>
    <row r="28" spans="1:15">
      <c r="A28" s="54"/>
      <c r="B28" s="187" t="s">
        <v>114</v>
      </c>
      <c r="C28" s="186">
        <v>5</v>
      </c>
      <c r="D28" s="105">
        <f>C28/$C$46</f>
        <v>9.433962264150943E-3</v>
      </c>
      <c r="E28" s="186">
        <v>4</v>
      </c>
      <c r="F28" s="105">
        <f>E28/$E$46</f>
        <v>9.5465393794749408E-3</v>
      </c>
      <c r="G28" s="186"/>
      <c r="H28" s="105"/>
      <c r="I28" s="186">
        <v>6</v>
      </c>
      <c r="J28" s="105">
        <f t="shared" si="2"/>
        <v>1.2578616352201259E-2</v>
      </c>
      <c r="K28" s="186">
        <v>2</v>
      </c>
      <c r="L28" s="105">
        <f t="shared" si="3"/>
        <v>6.9444444444444441E-3</v>
      </c>
      <c r="M28" s="116">
        <f t="shared" si="1"/>
        <v>17</v>
      </c>
      <c r="N28" s="120">
        <f t="shared" si="0"/>
        <v>9.3509350935093508E-3</v>
      </c>
      <c r="O28" s="15"/>
    </row>
    <row r="29" spans="1:15">
      <c r="A29" s="54"/>
      <c r="B29" s="187" t="s">
        <v>129</v>
      </c>
      <c r="C29" s="186"/>
      <c r="D29" s="105"/>
      <c r="E29" s="186"/>
      <c r="F29" s="105"/>
      <c r="G29" s="186"/>
      <c r="H29" s="105"/>
      <c r="I29" s="186"/>
      <c r="J29" s="105"/>
      <c r="K29" s="186">
        <v>1</v>
      </c>
      <c r="L29" s="105">
        <f t="shared" si="3"/>
        <v>3.472222222222222E-3</v>
      </c>
      <c r="M29" s="116">
        <f t="shared" si="1"/>
        <v>1</v>
      </c>
      <c r="N29" s="120">
        <f t="shared" si="0"/>
        <v>5.5005500550055003E-4</v>
      </c>
      <c r="O29" s="15"/>
    </row>
    <row r="30" spans="1:15">
      <c r="A30" s="54"/>
      <c r="B30" s="187" t="s">
        <v>115</v>
      </c>
      <c r="C30" s="186"/>
      <c r="D30" s="105"/>
      <c r="E30" s="186"/>
      <c r="F30" s="105"/>
      <c r="G30" s="186"/>
      <c r="H30" s="105"/>
      <c r="I30" s="186">
        <v>1</v>
      </c>
      <c r="J30" s="105">
        <f t="shared" si="2"/>
        <v>2.0964360587002098E-3</v>
      </c>
      <c r="K30" s="186"/>
      <c r="L30" s="105"/>
      <c r="M30" s="116">
        <f t="shared" si="1"/>
        <v>1</v>
      </c>
      <c r="N30" s="120">
        <f t="shared" si="0"/>
        <v>5.5005500550055003E-4</v>
      </c>
      <c r="O30" s="15"/>
    </row>
    <row r="31" spans="1:15">
      <c r="A31" s="54"/>
      <c r="B31" s="187" t="s">
        <v>116</v>
      </c>
      <c r="C31" s="186"/>
      <c r="D31" s="105"/>
      <c r="E31" s="186"/>
      <c r="F31" s="105"/>
      <c r="G31" s="186"/>
      <c r="H31" s="105"/>
      <c r="I31" s="186"/>
      <c r="J31" s="105"/>
      <c r="K31" s="186">
        <v>1</v>
      </c>
      <c r="L31" s="105">
        <f t="shared" si="3"/>
        <v>3.472222222222222E-3</v>
      </c>
      <c r="M31" s="116">
        <f t="shared" si="1"/>
        <v>1</v>
      </c>
      <c r="N31" s="120">
        <f t="shared" si="0"/>
        <v>5.5005500550055003E-4</v>
      </c>
      <c r="O31" s="15"/>
    </row>
    <row r="32" spans="1:15">
      <c r="A32" s="54"/>
      <c r="B32" s="187" t="s">
        <v>117</v>
      </c>
      <c r="C32" s="186">
        <v>1</v>
      </c>
      <c r="D32" s="105">
        <f t="shared" ref="D32:D45" si="5">C32/$C$46</f>
        <v>1.8867924528301887E-3</v>
      </c>
      <c r="E32" s="186">
        <v>1</v>
      </c>
      <c r="F32" s="105">
        <f>E32/$E$46</f>
        <v>2.3866348448687352E-3</v>
      </c>
      <c r="G32" s="186">
        <v>1</v>
      </c>
      <c r="H32" s="105">
        <f>G32/$G$46</f>
        <v>9.6153846153846159E-3</v>
      </c>
      <c r="I32" s="186"/>
      <c r="J32" s="105"/>
      <c r="K32" s="186"/>
      <c r="L32" s="105"/>
      <c r="M32" s="116">
        <f t="shared" si="1"/>
        <v>3</v>
      </c>
      <c r="N32" s="120">
        <f t="shared" si="0"/>
        <v>1.6501650165016502E-3</v>
      </c>
      <c r="O32" s="15"/>
    </row>
    <row r="33" spans="1:15">
      <c r="A33" s="54"/>
      <c r="B33" s="187" t="s">
        <v>135</v>
      </c>
      <c r="C33" s="186">
        <v>1</v>
      </c>
      <c r="D33" s="105">
        <f t="shared" si="5"/>
        <v>1.8867924528301887E-3</v>
      </c>
      <c r="E33" s="186"/>
      <c r="F33" s="105"/>
      <c r="G33" s="186"/>
      <c r="H33" s="105"/>
      <c r="I33" s="186"/>
      <c r="J33" s="105"/>
      <c r="K33" s="186"/>
      <c r="L33" s="105"/>
      <c r="M33" s="116">
        <f t="shared" si="1"/>
        <v>1</v>
      </c>
      <c r="N33" s="120">
        <f t="shared" si="0"/>
        <v>5.5005500550055003E-4</v>
      </c>
      <c r="O33" s="15"/>
    </row>
    <row r="34" spans="1:15">
      <c r="A34" s="54"/>
      <c r="B34" s="187" t="s">
        <v>118</v>
      </c>
      <c r="C34" s="186">
        <v>9</v>
      </c>
      <c r="D34" s="105">
        <f t="shared" si="5"/>
        <v>1.6981132075471698E-2</v>
      </c>
      <c r="E34" s="186">
        <v>13</v>
      </c>
      <c r="F34" s="105">
        <f>E34/$E$46</f>
        <v>3.1026252983293555E-2</v>
      </c>
      <c r="G34" s="186">
        <v>5</v>
      </c>
      <c r="H34" s="105">
        <f>G34/$G$46</f>
        <v>4.807692307692308E-2</v>
      </c>
      <c r="I34" s="186">
        <v>30</v>
      </c>
      <c r="J34" s="105">
        <f t="shared" si="2"/>
        <v>6.2893081761006289E-2</v>
      </c>
      <c r="K34" s="186">
        <v>13</v>
      </c>
      <c r="L34" s="105">
        <f t="shared" si="3"/>
        <v>4.5138888888888888E-2</v>
      </c>
      <c r="M34" s="116">
        <f t="shared" si="1"/>
        <v>70</v>
      </c>
      <c r="N34" s="120">
        <f t="shared" si="0"/>
        <v>3.8503850385038507E-2</v>
      </c>
      <c r="O34" s="15"/>
    </row>
    <row r="35" spans="1:15">
      <c r="A35" s="54"/>
      <c r="B35" s="187" t="s">
        <v>119</v>
      </c>
      <c r="C35" s="186">
        <v>130</v>
      </c>
      <c r="D35" s="105">
        <f t="shared" si="5"/>
        <v>0.24528301886792453</v>
      </c>
      <c r="E35" s="186">
        <v>90</v>
      </c>
      <c r="F35" s="105">
        <f>E35/$E$46</f>
        <v>0.21479713603818615</v>
      </c>
      <c r="G35" s="186">
        <v>9</v>
      </c>
      <c r="H35" s="105">
        <f>G35/$G$46</f>
        <v>8.6538461538461536E-2</v>
      </c>
      <c r="I35" s="186">
        <v>110</v>
      </c>
      <c r="J35" s="105">
        <f t="shared" si="2"/>
        <v>0.23060796645702306</v>
      </c>
      <c r="K35" s="186">
        <v>59</v>
      </c>
      <c r="L35" s="105">
        <f t="shared" si="3"/>
        <v>0.2048611111111111</v>
      </c>
      <c r="M35" s="116">
        <f t="shared" si="1"/>
        <v>398</v>
      </c>
      <c r="N35" s="120">
        <f t="shared" si="0"/>
        <v>0.21892189218921893</v>
      </c>
      <c r="O35" s="15"/>
    </row>
    <row r="36" spans="1:15">
      <c r="A36" s="54"/>
      <c r="B36" s="187" t="s">
        <v>130</v>
      </c>
      <c r="C36" s="186">
        <v>1</v>
      </c>
      <c r="D36" s="105">
        <f t="shared" si="5"/>
        <v>1.8867924528301887E-3</v>
      </c>
      <c r="E36" s="186"/>
      <c r="F36" s="105"/>
      <c r="G36" s="186"/>
      <c r="H36" s="105"/>
      <c r="I36" s="186"/>
      <c r="J36" s="105"/>
      <c r="K36" s="186"/>
      <c r="L36" s="105"/>
      <c r="M36" s="116">
        <f t="shared" si="1"/>
        <v>1</v>
      </c>
      <c r="N36" s="120">
        <f t="shared" si="0"/>
        <v>5.5005500550055003E-4</v>
      </c>
      <c r="O36" s="15"/>
    </row>
    <row r="37" spans="1:15">
      <c r="A37" s="54" t="s">
        <v>130</v>
      </c>
      <c r="B37" s="187" t="s">
        <v>120</v>
      </c>
      <c r="C37" s="186">
        <v>1</v>
      </c>
      <c r="D37" s="105">
        <f t="shared" si="5"/>
        <v>1.8867924528301887E-3</v>
      </c>
      <c r="E37" s="186"/>
      <c r="F37" s="105"/>
      <c r="G37" s="186"/>
      <c r="H37" s="105"/>
      <c r="I37" s="186"/>
      <c r="J37" s="105"/>
      <c r="K37" s="186"/>
      <c r="L37" s="105"/>
      <c r="M37" s="116">
        <f t="shared" si="1"/>
        <v>1</v>
      </c>
      <c r="N37" s="120">
        <f t="shared" si="0"/>
        <v>5.5005500550055003E-4</v>
      </c>
      <c r="O37" s="15"/>
    </row>
    <row r="38" spans="1:15">
      <c r="A38" s="54"/>
      <c r="B38" s="187" t="s">
        <v>121</v>
      </c>
      <c r="C38" s="186">
        <v>2</v>
      </c>
      <c r="D38" s="105">
        <f t="shared" si="5"/>
        <v>3.7735849056603774E-3</v>
      </c>
      <c r="E38" s="186"/>
      <c r="F38" s="105"/>
      <c r="G38" s="186"/>
      <c r="H38" s="105"/>
      <c r="I38" s="186"/>
      <c r="J38" s="105"/>
      <c r="K38" s="186">
        <v>1</v>
      </c>
      <c r="L38" s="105">
        <f t="shared" si="3"/>
        <v>3.472222222222222E-3</v>
      </c>
      <c r="M38" s="116">
        <f t="shared" si="1"/>
        <v>3</v>
      </c>
      <c r="N38" s="120">
        <f t="shared" si="0"/>
        <v>1.6501650165016502E-3</v>
      </c>
      <c r="O38" s="15"/>
    </row>
    <row r="39" spans="1:15">
      <c r="A39" s="54"/>
      <c r="B39" s="187" t="s">
        <v>122</v>
      </c>
      <c r="C39" s="186"/>
      <c r="D39" s="105">
        <f t="shared" si="5"/>
        <v>0</v>
      </c>
      <c r="E39" s="186">
        <v>3</v>
      </c>
      <c r="F39" s="105">
        <f>E39/$E$46</f>
        <v>7.1599045346062056E-3</v>
      </c>
      <c r="G39" s="186"/>
      <c r="H39" s="105"/>
      <c r="I39" s="186"/>
      <c r="J39" s="105"/>
      <c r="K39" s="186"/>
      <c r="L39" s="105"/>
      <c r="M39" s="116">
        <f t="shared" si="1"/>
        <v>3</v>
      </c>
      <c r="N39" s="120">
        <f t="shared" si="0"/>
        <v>1.6501650165016502E-3</v>
      </c>
      <c r="O39" s="15"/>
    </row>
    <row r="40" spans="1:15">
      <c r="A40" s="54"/>
      <c r="B40" s="187" t="s">
        <v>123</v>
      </c>
      <c r="C40" s="186">
        <v>8</v>
      </c>
      <c r="D40" s="105">
        <f t="shared" si="5"/>
        <v>1.509433962264151E-2</v>
      </c>
      <c r="E40" s="186">
        <v>7</v>
      </c>
      <c r="F40" s="105">
        <f>E40/$E$46</f>
        <v>1.6706443914081145E-2</v>
      </c>
      <c r="G40" s="186">
        <v>7</v>
      </c>
      <c r="H40" s="105">
        <f>G40/$G$46</f>
        <v>6.7307692307692304E-2</v>
      </c>
      <c r="I40" s="186">
        <v>11</v>
      </c>
      <c r="J40" s="105">
        <f t="shared" si="2"/>
        <v>2.3060796645702306E-2</v>
      </c>
      <c r="K40" s="186">
        <v>1</v>
      </c>
      <c r="L40" s="105">
        <f t="shared" si="3"/>
        <v>3.472222222222222E-3</v>
      </c>
      <c r="M40" s="116">
        <f t="shared" si="1"/>
        <v>34</v>
      </c>
      <c r="N40" s="120">
        <f t="shared" si="0"/>
        <v>1.8701870187018702E-2</v>
      </c>
      <c r="O40" s="15"/>
    </row>
    <row r="41" spans="1:15">
      <c r="A41" s="54"/>
      <c r="B41" s="187" t="s">
        <v>151</v>
      </c>
      <c r="C41" s="186">
        <v>1</v>
      </c>
      <c r="D41" s="105">
        <f t="shared" si="5"/>
        <v>1.8867924528301887E-3</v>
      </c>
      <c r="E41" s="186"/>
      <c r="F41" s="105">
        <f>E41/$E$46</f>
        <v>0</v>
      </c>
      <c r="G41" s="186"/>
      <c r="H41" s="105"/>
      <c r="I41" s="186">
        <v>1</v>
      </c>
      <c r="J41" s="105">
        <f t="shared" si="2"/>
        <v>2.0964360587002098E-3</v>
      </c>
      <c r="K41" s="186"/>
      <c r="L41" s="105"/>
      <c r="M41" s="116">
        <f t="shared" si="1"/>
        <v>2</v>
      </c>
      <c r="N41" s="120">
        <f t="shared" si="0"/>
        <v>1.1001100110011001E-3</v>
      </c>
      <c r="O41" s="15"/>
    </row>
    <row r="42" spans="1:15">
      <c r="A42" s="54"/>
      <c r="B42" s="187" t="s">
        <v>124</v>
      </c>
      <c r="C42" s="186"/>
      <c r="D42" s="105"/>
      <c r="E42" s="186">
        <v>3</v>
      </c>
      <c r="F42" s="105">
        <f>E42/$E$46</f>
        <v>7.1599045346062056E-3</v>
      </c>
      <c r="G42" s="186">
        <v>1</v>
      </c>
      <c r="H42" s="105">
        <f>G42/$G$46</f>
        <v>9.6153846153846159E-3</v>
      </c>
      <c r="I42" s="186"/>
      <c r="J42" s="105"/>
      <c r="K42" s="186"/>
      <c r="L42" s="105"/>
      <c r="M42" s="116">
        <f t="shared" si="1"/>
        <v>4</v>
      </c>
      <c r="N42" s="120">
        <f t="shared" si="0"/>
        <v>2.2002200220022001E-3</v>
      </c>
      <c r="O42" s="15"/>
    </row>
    <row r="43" spans="1:15">
      <c r="A43" s="54"/>
      <c r="B43" s="187" t="s">
        <v>125</v>
      </c>
      <c r="C43" s="186"/>
      <c r="D43" s="105"/>
      <c r="E43" s="186">
        <v>1</v>
      </c>
      <c r="F43" s="105">
        <f>E43/$E$46</f>
        <v>2.3866348448687352E-3</v>
      </c>
      <c r="G43" s="186"/>
      <c r="H43" s="105"/>
      <c r="I43" s="186"/>
      <c r="J43" s="105"/>
      <c r="K43" s="186"/>
      <c r="L43" s="105"/>
      <c r="M43" s="116">
        <f t="shared" si="1"/>
        <v>1</v>
      </c>
      <c r="N43" s="120">
        <f t="shared" si="0"/>
        <v>5.5005500550055003E-4</v>
      </c>
      <c r="O43" s="15"/>
    </row>
    <row r="44" spans="1:15">
      <c r="A44" s="54"/>
      <c r="B44" s="187" t="s">
        <v>126</v>
      </c>
      <c r="C44" s="186"/>
      <c r="D44" s="105"/>
      <c r="E44" s="186">
        <v>2</v>
      </c>
      <c r="F44" s="105">
        <f>E44/$E$46</f>
        <v>4.7732696897374704E-3</v>
      </c>
      <c r="G44" s="186"/>
      <c r="H44" s="105"/>
      <c r="I44" s="186"/>
      <c r="J44" s="105"/>
      <c r="K44" s="186"/>
      <c r="L44" s="105"/>
      <c r="M44" s="116">
        <f t="shared" si="1"/>
        <v>2</v>
      </c>
      <c r="N44" s="120">
        <f t="shared" si="0"/>
        <v>1.1001100110011001E-3</v>
      </c>
      <c r="O44" s="15"/>
    </row>
    <row r="45" spans="1:15">
      <c r="A45" s="54"/>
      <c r="B45" s="187" t="s">
        <v>127</v>
      </c>
      <c r="C45" s="186">
        <v>2</v>
      </c>
      <c r="D45" s="105">
        <f t="shared" si="5"/>
        <v>3.7735849056603774E-3</v>
      </c>
      <c r="E45" s="186"/>
      <c r="F45" s="105"/>
      <c r="G45" s="186"/>
      <c r="H45" s="105"/>
      <c r="I45" s="186"/>
      <c r="J45" s="105"/>
      <c r="K45" s="186"/>
      <c r="L45" s="105"/>
      <c r="M45" s="116">
        <f t="shared" si="1"/>
        <v>2</v>
      </c>
      <c r="N45" s="120">
        <f t="shared" si="0"/>
        <v>1.1001100110011001E-3</v>
      </c>
      <c r="O45" s="15"/>
    </row>
    <row r="46" spans="1:15" ht="15.75" thickBot="1">
      <c r="A46" s="54"/>
      <c r="B46" s="121" t="s">
        <v>92</v>
      </c>
      <c r="C46" s="122">
        <f>SUM(C6:C45)</f>
        <v>530</v>
      </c>
      <c r="D46" s="123">
        <f>C46/C46</f>
        <v>1</v>
      </c>
      <c r="E46" s="122">
        <f>SUM(E6:E45)</f>
        <v>419</v>
      </c>
      <c r="F46" s="123">
        <f>E46/E46</f>
        <v>1</v>
      </c>
      <c r="G46" s="122">
        <f>SUM(G6:G45)</f>
        <v>104</v>
      </c>
      <c r="H46" s="123">
        <f>G46/G46</f>
        <v>1</v>
      </c>
      <c r="I46" s="122">
        <f>SUM(I6:I45)</f>
        <v>477</v>
      </c>
      <c r="J46" s="123">
        <f>I46/I46</f>
        <v>1</v>
      </c>
      <c r="K46" s="122">
        <f>SUM(K6:K45)</f>
        <v>288</v>
      </c>
      <c r="L46" s="123">
        <f>K46/K46</f>
        <v>1</v>
      </c>
      <c r="M46" s="122">
        <f>SUM(M6:M45)</f>
        <v>1818</v>
      </c>
      <c r="N46" s="124">
        <f>M46/M46</f>
        <v>1</v>
      </c>
      <c r="O46" s="15"/>
    </row>
    <row r="47" spans="1:15">
      <c r="B47" s="54"/>
    </row>
    <row r="48" spans="1:15">
      <c r="B48" s="54"/>
    </row>
    <row r="49" spans="2:2">
      <c r="B49" s="54"/>
    </row>
    <row r="50" spans="2:2">
      <c r="B50" s="54"/>
    </row>
    <row r="51" spans="2:2">
      <c r="B51" s="54"/>
    </row>
    <row r="52" spans="2:2">
      <c r="B52" s="54"/>
    </row>
    <row r="53" spans="2:2">
      <c r="B53" s="54"/>
    </row>
    <row r="54" spans="2:2">
      <c r="B54" s="54"/>
    </row>
    <row r="55" spans="2:2">
      <c r="B55" s="54"/>
    </row>
    <row r="56" spans="2:2">
      <c r="B56" s="54"/>
    </row>
    <row r="57" spans="2:2">
      <c r="B57" s="54"/>
    </row>
    <row r="58" spans="2:2">
      <c r="B58" s="54"/>
    </row>
    <row r="59" spans="2:2">
      <c r="B59" s="54"/>
    </row>
    <row r="60" spans="2:2">
      <c r="B60" s="54"/>
    </row>
    <row r="61" spans="2:2">
      <c r="B61" s="54"/>
    </row>
    <row r="62" spans="2:2">
      <c r="B62" s="54"/>
    </row>
    <row r="63" spans="2:2">
      <c r="B63" s="54"/>
    </row>
    <row r="64" spans="2:2">
      <c r="B64" s="54"/>
    </row>
    <row r="65" spans="2:2">
      <c r="B65" s="54"/>
    </row>
    <row r="66" spans="2:2">
      <c r="B66" s="54"/>
    </row>
    <row r="67" spans="2:2">
      <c r="B67" s="54"/>
    </row>
    <row r="68" spans="2:2">
      <c r="B68" s="54"/>
    </row>
    <row r="69" spans="2:2">
      <c r="B69" s="54"/>
    </row>
    <row r="70" spans="2:2">
      <c r="B70" s="54"/>
    </row>
    <row r="71" spans="2:2">
      <c r="B71" s="54"/>
    </row>
    <row r="72" spans="2:2">
      <c r="B72" s="54"/>
    </row>
    <row r="73" spans="2:2">
      <c r="B73" s="54"/>
    </row>
    <row r="74" spans="2:2">
      <c r="B74" s="54"/>
    </row>
    <row r="75" spans="2:2">
      <c r="B75" s="54"/>
    </row>
  </sheetData>
  <mergeCells count="6">
    <mergeCell ref="M4:N4"/>
    <mergeCell ref="C4:D4"/>
    <mergeCell ref="E4:F4"/>
    <mergeCell ref="G4:H4"/>
    <mergeCell ref="I4:J4"/>
    <mergeCell ref="K4:L4"/>
  </mergeCells>
  <phoneticPr fontId="3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Διάρκεια εγγραφής πιν.10</vt:lpstr>
      <vt:lpstr>Διάρκεια εγγραφής πιν.11</vt:lpstr>
      <vt:lpstr>οικονομική πιν.12</vt:lpstr>
      <vt:lpstr>οικονομική πιν.13</vt:lpstr>
      <vt:lpstr>πιν.14</vt:lpstr>
      <vt:lpstr>πιν.15</vt:lpstr>
      <vt:lpstr>'Διάρκεια εγγραφής πιν.10'!Print_Area</vt:lpstr>
      <vt:lpstr>'Διάρκεια εγγραφής πιν.11'!Print_Area</vt:lpstr>
      <vt:lpstr>'οικονομική πιν.12'!Print_Area</vt:lpstr>
      <vt:lpstr>'οικονομική πιν.13'!Print_Area</vt:lpstr>
      <vt:lpstr>πιν.14!Print_Area</vt:lpstr>
      <vt:lpstr>πιν.15!Print_Area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2015-05-26T11:38:44Z</cp:lastPrinted>
  <dcterms:created xsi:type="dcterms:W3CDTF">2010-12-15T07:52:14Z</dcterms:created>
  <dcterms:modified xsi:type="dcterms:W3CDTF">2015-05-28T06:56:00Z</dcterms:modified>
</cp:coreProperties>
</file>